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codeName="DieseArbeitsmappe"/>
  <mc:AlternateContent xmlns:mc="http://schemas.openxmlformats.org/markup-compatibility/2006">
    <mc:Choice Requires="x15">
      <x15ac:absPath xmlns:x15ac="http://schemas.microsoft.com/office/spreadsheetml/2010/11/ac" url="E:\P950\3sam-HV\WEG\!WEG\Konto\2022\"/>
    </mc:Choice>
  </mc:AlternateContent>
  <xr:revisionPtr revIDLastSave="0" documentId="13_ncr:1_{0806FF53-0ED6-4CA7-BE09-395149A190AB}" xr6:coauthVersionLast="47" xr6:coauthVersionMax="47" xr10:uidLastSave="{00000000-0000-0000-0000-000000000000}"/>
  <workbookProtection workbookAlgorithmName="SHA-512" workbookHashValue="qOIV74/37lAe4Ttv0OFH9Cm9mzjXUkIe6hgzSn6fidYOrigKFV7QtiAGr/9cdxAR7mrlh0pkieQnDg6QvUmxPw==" workbookSaltValue="W6fHggzc535jqKj2neWaCg==" workbookSpinCount="100000" lockStructure="1"/>
  <bookViews>
    <workbookView xWindow="19080" yWindow="-120" windowWidth="19440" windowHeight="15000" tabRatio="567" activeTab="2" xr2:uid="{00000000-000D-0000-FFFF-FFFF00000000}"/>
  </bookViews>
  <sheets>
    <sheet name="Hinweise" sheetId="6" r:id="rId1"/>
    <sheet name="Texte" sheetId="8" r:id="rId2"/>
    <sheet name="Nutzer" sheetId="5" r:id="rId3"/>
    <sheet name="Feiertage" sheetId="10" r:id="rId4"/>
    <sheet name="Kalender-Kehrwoche" sheetId="2" r:id="rId5"/>
    <sheet name="Temp1" sheetId="4" state="veryHidden" r:id="rId6"/>
    <sheet name="Temp2" sheetId="9" state="veryHidden" r:id="rId7"/>
    <sheet name="Temp3" sheetId="11" state="veryHidden" r:id="rId8"/>
  </sheets>
  <definedNames>
    <definedName name="BF">'Kalender-Kehrwoche'!$H$4</definedName>
    <definedName name="BFA">'Kalender-Kehrwoche'!$D$12:$D$42,'Kalender-Kehrwoche'!$H$12:$H$42,'Kalender-Kehrwoche'!$L$12:$L$42,'Kalender-Kehrwoche'!$P$12:$P$42,'Kalender-Kehrwoche'!$T$12:$T$42,'Kalender-Kehrwoche'!$X$12:$X$42,'Kalender-Kehrwoche'!$AB$12:$AB$42,'Kalender-Kehrwoche'!$AF$12:$AF$42,'Kalender-Kehrwoche'!$AJ$12:$AJ$42,'Kalender-Kehrwoche'!$AN$12:$AN$42,'Kalender-Kehrwoche'!$AR$12:$AR$42,'Kalender-Kehrwoche'!$AV$12:$AV$42</definedName>
    <definedName name="_xlnm.Print_Area" localSheetId="4">'Kalender-Kehrwoche'!$A$9:$AX$43</definedName>
    <definedName name="ErsterAdvent">Temp3!$A$4</definedName>
    <definedName name="Farbe">Temp1!$C$2:$C$54</definedName>
    <definedName name="FarbeZwei">Temp1!$D$2:$D$54</definedName>
    <definedName name="FT">Feiertage!$C$2:$C$21</definedName>
    <definedName name="JahrAktuell">Temp3!$A$2</definedName>
    <definedName name="Kalender">'Kalender-Kehrwoche'!$B$12:$AW$42</definedName>
    <definedName name="Objekt">'Kalender-Kehrwoche'!$B$7</definedName>
    <definedName name="OS">'Kalender-Kehrwoche'!$C$4</definedName>
    <definedName name="Ostersonntag">Temp3!$A$3</definedName>
    <definedName name="Pers">'Kalender-Kehrwoche'!$H$3</definedName>
    <definedName name="Person">Temp1!$B$2:$B$54</definedName>
    <definedName name="TextNachTagImJahr">Temp2!$H$2:$H$367</definedName>
    <definedName name="Ueberschrift">'Kalender-Kehrwoche'!$P$4</definedName>
    <definedName name="WT">'Kalender-Kehrwoche'!$C$3</definedName>
    <definedName name="WTAuswahl">Temp1!$G$1:$G$7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 i="11" l="1"/>
  <c r="G3" i="11" s="1"/>
  <c r="C3" i="10" s="1"/>
  <c r="C19" i="10"/>
  <c r="C17" i="10"/>
  <c r="C15" i="10"/>
  <c r="C14" i="10"/>
  <c r="C13" i="10"/>
  <c r="C10" i="10"/>
  <c r="C6" i="10"/>
  <c r="C4" i="10"/>
  <c r="B21" i="10"/>
  <c r="B20" i="10"/>
  <c r="B19" i="10"/>
  <c r="B18" i="10"/>
  <c r="B17" i="10"/>
  <c r="B16" i="10"/>
  <c r="B15" i="10"/>
  <c r="B14" i="10"/>
  <c r="B13" i="10"/>
  <c r="B12" i="10"/>
  <c r="B11" i="10"/>
  <c r="B10" i="10"/>
  <c r="B9" i="10"/>
  <c r="B8" i="10"/>
  <c r="B7" i="10"/>
  <c r="B6" i="10"/>
  <c r="B5" i="10"/>
  <c r="B4" i="10"/>
  <c r="B3" i="10"/>
  <c r="B2" i="10"/>
  <c r="A4" i="11"/>
  <c r="G2" i="11"/>
  <c r="C2" i="10" s="1"/>
  <c r="G4" i="11"/>
  <c r="G8" i="11"/>
  <c r="C8" i="10" s="1"/>
  <c r="G13" i="11"/>
  <c r="G15" i="11"/>
  <c r="G16" i="11"/>
  <c r="C16" i="10" s="1"/>
  <c r="G17" i="11"/>
  <c r="G20" i="11"/>
  <c r="C20" i="10" s="1"/>
  <c r="G21" i="11"/>
  <c r="C21" i="10" s="1"/>
  <c r="B1" i="9"/>
  <c r="B2" i="9" s="1"/>
  <c r="K1" i="2"/>
  <c r="L1" i="2" s="1"/>
  <c r="M1" i="2" s="1"/>
  <c r="J1" i="2"/>
  <c r="N1" i="2" s="1"/>
  <c r="G1" i="2"/>
  <c r="H1" i="2" s="1"/>
  <c r="I1" i="2" s="1"/>
  <c r="F2" i="2"/>
  <c r="J2" i="2" s="1"/>
  <c r="C2" i="2"/>
  <c r="F1" i="2"/>
  <c r="N43" i="2"/>
  <c r="AL43" i="2" s="1"/>
  <c r="B43" i="2"/>
  <c r="Z43" i="2" s="1"/>
  <c r="B9" i="2"/>
  <c r="Z9" i="2" s="1"/>
  <c r="J9" i="2"/>
  <c r="AH9" i="2" s="1"/>
  <c r="J10" i="2"/>
  <c r="AH10" i="2" s="1"/>
  <c r="B10" i="2"/>
  <c r="Z10" i="2" s="1"/>
  <c r="H4" i="2"/>
  <c r="C1" i="2"/>
  <c r="D1" i="2" s="1"/>
  <c r="E1" i="2" s="1"/>
  <c r="C3" i="2"/>
  <c r="G14" i="11" l="1"/>
  <c r="G18" i="11"/>
  <c r="C18" i="10" s="1"/>
  <c r="G19" i="11"/>
  <c r="A1" i="11"/>
  <c r="A3" i="11"/>
  <c r="C2" i="9"/>
  <c r="D2" i="9"/>
  <c r="B3" i="9"/>
  <c r="R1" i="2"/>
  <c r="O1" i="2"/>
  <c r="P1" i="2" s="1"/>
  <c r="Q1" i="2" s="1"/>
  <c r="N2" i="2"/>
  <c r="K2" i="2"/>
  <c r="G2" i="2"/>
  <c r="J1" i="4" a="1"/>
  <c r="J1" i="4" s="1"/>
  <c r="B12" i="2"/>
  <c r="A3" i="4"/>
  <c r="A4" i="4" s="1"/>
  <c r="A5" i="4" s="1"/>
  <c r="A6" i="4" s="1"/>
  <c r="A7" i="4" s="1"/>
  <c r="A8" i="4" s="1"/>
  <c r="A9" i="4" s="1"/>
  <c r="A10" i="4" s="1"/>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A54" i="4" s="1"/>
  <c r="G12" i="11" l="1"/>
  <c r="C12" i="10" s="1"/>
  <c r="G5" i="11"/>
  <c r="C5" i="10" s="1"/>
  <c r="G7" i="11"/>
  <c r="C7" i="10" s="1"/>
  <c r="G6" i="11"/>
  <c r="G9" i="11"/>
  <c r="C9" i="10" s="1"/>
  <c r="G10" i="11"/>
  <c r="G11" i="11"/>
  <c r="C11" i="10" s="1"/>
  <c r="D3" i="9"/>
  <c r="B4" i="9"/>
  <c r="C3" i="9"/>
  <c r="V1" i="2"/>
  <c r="S1" i="2"/>
  <c r="T1" i="2" s="1"/>
  <c r="U1" i="2" s="1"/>
  <c r="R2" i="2"/>
  <c r="O2" i="2"/>
  <c r="C4" i="2"/>
  <c r="E12" i="2" s="1"/>
  <c r="E2" i="9" s="1" a="1"/>
  <c r="E2" i="9" s="1"/>
  <c r="B11" i="2"/>
  <c r="C2" i="4"/>
  <c r="F12" i="2"/>
  <c r="B13" i="2"/>
  <c r="F2" i="9" l="1"/>
  <c r="B5" i="9"/>
  <c r="C4" i="9"/>
  <c r="D4" i="9"/>
  <c r="W1" i="2"/>
  <c r="X1" i="2" s="1"/>
  <c r="Y1" i="2" s="1"/>
  <c r="Z1" i="2"/>
  <c r="V2" i="2"/>
  <c r="S2" i="2"/>
  <c r="E13" i="2"/>
  <c r="E3" i="9" s="1" a="1"/>
  <c r="E3" i="9" s="1"/>
  <c r="I12" i="2"/>
  <c r="D2" i="4" a="1"/>
  <c r="D2" i="4" s="1"/>
  <c r="B14" i="2"/>
  <c r="E14" i="2" s="1"/>
  <c r="B2" i="4" a="1"/>
  <c r="B2" i="4" s="1"/>
  <c r="G2" i="9" s="1" a="1"/>
  <c r="G2" i="9" s="1"/>
  <c r="G12" i="2"/>
  <c r="F13" i="2"/>
  <c r="I13" i="2" s="1"/>
  <c r="F11" i="2"/>
  <c r="C12" i="2"/>
  <c r="I2" i="9" l="1"/>
  <c r="K2" i="9" s="1"/>
  <c r="F3" i="9"/>
  <c r="G3" i="9" a="1"/>
  <c r="G3" i="9" s="1"/>
  <c r="E4" i="9" a="1"/>
  <c r="E4" i="9" s="1"/>
  <c r="C5" i="9"/>
  <c r="B6" i="9"/>
  <c r="D5" i="9"/>
  <c r="AD1" i="2"/>
  <c r="AA1" i="2"/>
  <c r="AB1" i="2" s="1"/>
  <c r="AC1" i="2" s="1"/>
  <c r="Z2" i="2"/>
  <c r="W2" i="2"/>
  <c r="J12" i="2"/>
  <c r="M12" i="2" s="1"/>
  <c r="N12" i="2"/>
  <c r="Q12" i="2" s="1"/>
  <c r="G13" i="2"/>
  <c r="B15" i="2"/>
  <c r="E15" i="2" s="1"/>
  <c r="F14" i="2"/>
  <c r="I14" i="2" s="1"/>
  <c r="C13" i="2"/>
  <c r="E5" i="9" l="1" a="1"/>
  <c r="E5" i="9" s="1"/>
  <c r="L2" i="9"/>
  <c r="M2" i="9" s="1"/>
  <c r="F4" i="9"/>
  <c r="I3" i="9"/>
  <c r="K3" i="9" s="1"/>
  <c r="J2" i="9"/>
  <c r="D6" i="9"/>
  <c r="C6" i="9"/>
  <c r="B7" i="9"/>
  <c r="AH1" i="2"/>
  <c r="AE1" i="2"/>
  <c r="AF1" i="2" s="1"/>
  <c r="AG1" i="2" s="1"/>
  <c r="AD2" i="2"/>
  <c r="AA2" i="2"/>
  <c r="J11" i="2"/>
  <c r="J13" i="2"/>
  <c r="M13" i="2" s="1"/>
  <c r="R12" i="2"/>
  <c r="U12" i="2" s="1"/>
  <c r="G14" i="2"/>
  <c r="B16" i="2"/>
  <c r="E16" i="2" s="1"/>
  <c r="F15" i="2"/>
  <c r="I15" i="2" s="1"/>
  <c r="N13" i="2"/>
  <c r="Q13" i="2" s="1"/>
  <c r="N11" i="2"/>
  <c r="C14" i="2"/>
  <c r="E6" i="9" l="1" a="1"/>
  <c r="E6" i="9" s="1"/>
  <c r="F6" i="9" s="1"/>
  <c r="F5" i="9"/>
  <c r="H2" i="9" a="1"/>
  <c r="H2" i="9" s="1"/>
  <c r="D12" i="2" s="1" a="1"/>
  <c r="D12" i="2" s="1"/>
  <c r="N2" i="9"/>
  <c r="O2" i="9" s="1"/>
  <c r="Q2" i="9" s="1"/>
  <c r="L3" i="9"/>
  <c r="N3" i="9" s="1"/>
  <c r="D7" i="9"/>
  <c r="B8" i="9"/>
  <c r="C7" i="9"/>
  <c r="J3" i="9"/>
  <c r="AL1" i="2"/>
  <c r="AI1" i="2"/>
  <c r="AJ1" i="2" s="1"/>
  <c r="AK1" i="2" s="1"/>
  <c r="AH2" i="2"/>
  <c r="AE2" i="2"/>
  <c r="J14" i="2"/>
  <c r="M14" i="2" s="1"/>
  <c r="B17" i="2"/>
  <c r="E17" i="2" s="1"/>
  <c r="N14" i="2"/>
  <c r="Q14" i="2" s="1"/>
  <c r="G15" i="2"/>
  <c r="R13" i="2"/>
  <c r="U13" i="2" s="1"/>
  <c r="R11" i="2"/>
  <c r="F16" i="2"/>
  <c r="I16" i="2" s="1"/>
  <c r="C15" i="2"/>
  <c r="E7" i="9" l="1" a="1"/>
  <c r="E7" i="9" s="1"/>
  <c r="F7" i="9" s="1"/>
  <c r="R2" i="9"/>
  <c r="T2" i="9" s="1"/>
  <c r="O3" i="9"/>
  <c r="Q3" i="9" s="1"/>
  <c r="B9" i="9"/>
  <c r="D8" i="9"/>
  <c r="C8" i="9"/>
  <c r="P2" i="9"/>
  <c r="M3" i="9"/>
  <c r="AM1" i="2"/>
  <c r="AN1" i="2" s="1"/>
  <c r="AO1" i="2" s="1"/>
  <c r="AP1" i="2"/>
  <c r="AL2" i="2"/>
  <c r="AI2" i="2"/>
  <c r="V12" i="2"/>
  <c r="Y12" i="2" s="1"/>
  <c r="J15" i="2"/>
  <c r="M15" i="2" s="1"/>
  <c r="G16" i="2"/>
  <c r="R14" i="2"/>
  <c r="U14" i="2" s="1"/>
  <c r="N15" i="2"/>
  <c r="Q15" i="2" s="1"/>
  <c r="B18" i="2"/>
  <c r="E18" i="2" s="1"/>
  <c r="F17" i="2"/>
  <c r="I17" i="2" s="1"/>
  <c r="Z12" i="2"/>
  <c r="AC12" i="2" s="1"/>
  <c r="C16" i="2"/>
  <c r="E8" i="9" l="1" a="1"/>
  <c r="E8" i="9" s="1"/>
  <c r="F8" i="9" s="1"/>
  <c r="H3" i="9" a="1"/>
  <c r="H3" i="9" s="1"/>
  <c r="D13" i="2" s="1" a="1"/>
  <c r="D13" i="2" s="1"/>
  <c r="R3" i="9"/>
  <c r="T3" i="9" s="1"/>
  <c r="U2" i="9"/>
  <c r="V2" i="9" s="1"/>
  <c r="P3" i="9"/>
  <c r="S2" i="9"/>
  <c r="C9" i="9"/>
  <c r="B10" i="9"/>
  <c r="D9" i="9"/>
  <c r="AT1" i="2"/>
  <c r="AU1" i="2" s="1"/>
  <c r="AV1" i="2" s="1"/>
  <c r="AW1" i="2" s="1"/>
  <c r="AQ1" i="2"/>
  <c r="AR1" i="2" s="1"/>
  <c r="AS1" i="2" s="1"/>
  <c r="AP2" i="2"/>
  <c r="AM2" i="2"/>
  <c r="V11" i="2"/>
  <c r="V13" i="2"/>
  <c r="Y13" i="2" s="1"/>
  <c r="J16" i="2"/>
  <c r="M16" i="2" s="1"/>
  <c r="N16" i="2"/>
  <c r="Q16" i="2" s="1"/>
  <c r="G17" i="2"/>
  <c r="R15" i="2"/>
  <c r="U15" i="2" s="1"/>
  <c r="B19" i="2"/>
  <c r="E19" i="2" s="1"/>
  <c r="AD12" i="2"/>
  <c r="AG12" i="2" s="1"/>
  <c r="Z13" i="2"/>
  <c r="AC13" i="2" s="1"/>
  <c r="Z11" i="2"/>
  <c r="AA12" i="2"/>
  <c r="F18" i="2"/>
  <c r="I18" i="2" s="1"/>
  <c r="C17" i="2"/>
  <c r="E9" i="9" l="1" a="1"/>
  <c r="E9" i="9" s="1"/>
  <c r="F9" i="9" s="1"/>
  <c r="S3" i="9"/>
  <c r="U3" i="9"/>
  <c r="V3" i="9" s="1"/>
  <c r="C10" i="9"/>
  <c r="D10" i="9"/>
  <c r="B11" i="9"/>
  <c r="W2" i="9"/>
  <c r="AQ2" i="2"/>
  <c r="AT2" i="2"/>
  <c r="AU2" i="2" s="1"/>
  <c r="J17" i="2"/>
  <c r="M17" i="2" s="1"/>
  <c r="V14" i="2"/>
  <c r="Y14" i="2" s="1"/>
  <c r="R16" i="2"/>
  <c r="U16" i="2" s="1"/>
  <c r="B20" i="2"/>
  <c r="E20" i="2" s="1"/>
  <c r="N17" i="2"/>
  <c r="Q17" i="2" s="1"/>
  <c r="F19" i="2"/>
  <c r="I19" i="2" s="1"/>
  <c r="G18" i="2"/>
  <c r="Z14" i="2"/>
  <c r="AC14" i="2" s="1"/>
  <c r="AA13" i="2"/>
  <c r="AH12" i="2"/>
  <c r="AK12" i="2" s="1"/>
  <c r="AD13" i="2"/>
  <c r="AG13" i="2" s="1"/>
  <c r="AD11" i="2"/>
  <c r="AE12" i="2"/>
  <c r="C18" i="2"/>
  <c r="C19" i="2"/>
  <c r="X2" i="9" l="1"/>
  <c r="Z2" i="9" s="1"/>
  <c r="B12" i="9"/>
  <c r="D11" i="9"/>
  <c r="C11" i="9"/>
  <c r="E10" i="9" a="1"/>
  <c r="E10" i="9" s="1"/>
  <c r="W3" i="9"/>
  <c r="J18" i="2"/>
  <c r="M18" i="2" s="1"/>
  <c r="V15" i="2"/>
  <c r="Y15" i="2" s="1"/>
  <c r="B21" i="2"/>
  <c r="E21" i="2" s="1"/>
  <c r="G19" i="2"/>
  <c r="N18" i="2"/>
  <c r="Q18" i="2" s="1"/>
  <c r="R17" i="2"/>
  <c r="U17" i="2" s="1"/>
  <c r="AD14" i="2"/>
  <c r="AG14" i="2" s="1"/>
  <c r="AE13" i="2"/>
  <c r="F20" i="2"/>
  <c r="I20" i="2" s="1"/>
  <c r="AL12" i="2"/>
  <c r="AO12" i="2" s="1"/>
  <c r="AH13" i="2"/>
  <c r="AK13" i="2" s="1"/>
  <c r="AH11" i="2"/>
  <c r="AI12" i="2"/>
  <c r="Z15" i="2"/>
  <c r="AC15" i="2" s="1"/>
  <c r="AA14" i="2"/>
  <c r="Y2" i="9" l="1"/>
  <c r="AA2" i="9"/>
  <c r="AC2" i="9" s="1"/>
  <c r="E11" i="9" a="1"/>
  <c r="E11" i="9" s="1"/>
  <c r="B13" i="9"/>
  <c r="D12" i="9"/>
  <c r="C12" i="9"/>
  <c r="X3" i="9"/>
  <c r="Z3" i="9" s="1"/>
  <c r="F10" i="9"/>
  <c r="J19" i="2"/>
  <c r="M19" i="2" s="1"/>
  <c r="V16" i="2"/>
  <c r="Y16" i="2" s="1"/>
  <c r="R18" i="2"/>
  <c r="U18" i="2" s="1"/>
  <c r="G20" i="2"/>
  <c r="N19" i="2"/>
  <c r="Q19" i="2" s="1"/>
  <c r="B22" i="2"/>
  <c r="E22" i="2" s="1"/>
  <c r="AH14" i="2"/>
  <c r="AK14" i="2" s="1"/>
  <c r="AI13" i="2"/>
  <c r="AP12" i="2"/>
  <c r="AS12" i="2" s="1"/>
  <c r="AL13" i="2"/>
  <c r="AO13" i="2" s="1"/>
  <c r="AL11" i="2"/>
  <c r="AM12" i="2"/>
  <c r="Z16" i="2"/>
  <c r="AC16" i="2" s="1"/>
  <c r="AA15" i="2"/>
  <c r="F21" i="2"/>
  <c r="I21" i="2" s="1"/>
  <c r="AD15" i="2"/>
  <c r="AG15" i="2" s="1"/>
  <c r="AE14" i="2"/>
  <c r="C20" i="2"/>
  <c r="C21" i="2"/>
  <c r="E12" i="9" l="1" a="1"/>
  <c r="E12" i="9" s="1"/>
  <c r="F12" i="9" s="1"/>
  <c r="Y3" i="9"/>
  <c r="AA3" i="9"/>
  <c r="AC3" i="9" s="1"/>
  <c r="AB2" i="9"/>
  <c r="C13" i="9"/>
  <c r="D13" i="9"/>
  <c r="B14" i="9"/>
  <c r="F11" i="9"/>
  <c r="J20" i="2"/>
  <c r="M20" i="2" s="1"/>
  <c r="V17" i="2"/>
  <c r="Y17" i="2" s="1"/>
  <c r="G21" i="2"/>
  <c r="B23" i="2"/>
  <c r="E23" i="2" s="1"/>
  <c r="R19" i="2"/>
  <c r="U19" i="2" s="1"/>
  <c r="N20" i="2"/>
  <c r="Q20" i="2" s="1"/>
  <c r="Z17" i="2"/>
  <c r="AC17" i="2" s="1"/>
  <c r="AA16" i="2"/>
  <c r="AD16" i="2"/>
  <c r="AG16" i="2" s="1"/>
  <c r="AE15" i="2"/>
  <c r="AL14" i="2"/>
  <c r="AO14" i="2" s="1"/>
  <c r="AM13" i="2"/>
  <c r="F22" i="2"/>
  <c r="I22" i="2" s="1"/>
  <c r="AP13" i="2"/>
  <c r="AS13" i="2" s="1"/>
  <c r="AQ12" i="2"/>
  <c r="AP11" i="2"/>
  <c r="AT12" i="2"/>
  <c r="AW12" i="2" s="1"/>
  <c r="AH15" i="2"/>
  <c r="AK15" i="2" s="1"/>
  <c r="AI14" i="2"/>
  <c r="C22" i="2"/>
  <c r="D14" i="9" l="1"/>
  <c r="C14" i="9"/>
  <c r="B15" i="9"/>
  <c r="E13" i="9" a="1"/>
  <c r="E13" i="9" s="1"/>
  <c r="AB3" i="9"/>
  <c r="J21" i="2"/>
  <c r="M21" i="2" s="1"/>
  <c r="V18" i="2"/>
  <c r="Y18" i="2" s="1"/>
  <c r="G22" i="2"/>
  <c r="R20" i="2"/>
  <c r="U20" i="2" s="1"/>
  <c r="B24" i="2"/>
  <c r="E24" i="2" s="1"/>
  <c r="N21" i="2"/>
  <c r="Q21" i="2" s="1"/>
  <c r="AH16" i="2"/>
  <c r="AK16" i="2" s="1"/>
  <c r="AI15" i="2"/>
  <c r="AL15" i="2"/>
  <c r="AO15" i="2" s="1"/>
  <c r="AM14" i="2"/>
  <c r="AP14" i="2"/>
  <c r="AS14" i="2" s="1"/>
  <c r="AQ13" i="2"/>
  <c r="AD17" i="2"/>
  <c r="AG17" i="2" s="1"/>
  <c r="AE16" i="2"/>
  <c r="F23" i="2"/>
  <c r="I23" i="2" s="1"/>
  <c r="AU12" i="2"/>
  <c r="AT11" i="2"/>
  <c r="AT13" i="2"/>
  <c r="AW13" i="2" s="1"/>
  <c r="Z18" i="2"/>
  <c r="AC18" i="2" s="1"/>
  <c r="AA17" i="2"/>
  <c r="C23" i="2"/>
  <c r="J22" i="2" l="1"/>
  <c r="M22" i="2" s="1"/>
  <c r="F13" i="9"/>
  <c r="D15" i="9"/>
  <c r="B16" i="9"/>
  <c r="C15" i="9"/>
  <c r="E14" i="9" a="1"/>
  <c r="E14" i="9" s="1"/>
  <c r="V19" i="2"/>
  <c r="Y19" i="2" s="1"/>
  <c r="B25" i="2"/>
  <c r="E25" i="2" s="1"/>
  <c r="J23" i="2"/>
  <c r="M23" i="2" s="1"/>
  <c r="R21" i="2"/>
  <c r="U21" i="2" s="1"/>
  <c r="N22" i="2"/>
  <c r="Q22" i="2" s="1"/>
  <c r="AQ14" i="2"/>
  <c r="AP15" i="2"/>
  <c r="AS15" i="2" s="1"/>
  <c r="F24" i="2"/>
  <c r="I24" i="2" s="1"/>
  <c r="AL16" i="2"/>
  <c r="AO16" i="2" s="1"/>
  <c r="AM15" i="2"/>
  <c r="Z19" i="2"/>
  <c r="AC19" i="2" s="1"/>
  <c r="AA18" i="2"/>
  <c r="G23" i="2"/>
  <c r="AD18" i="2"/>
  <c r="AG18" i="2" s="1"/>
  <c r="AE17" i="2"/>
  <c r="AT14" i="2"/>
  <c r="AW14" i="2" s="1"/>
  <c r="AU13" i="2"/>
  <c r="AH17" i="2"/>
  <c r="AK17" i="2" s="1"/>
  <c r="AI16" i="2"/>
  <c r="C24" i="2"/>
  <c r="F14" i="9" l="1"/>
  <c r="B17" i="9"/>
  <c r="D16" i="9"/>
  <c r="C16" i="9"/>
  <c r="E15" i="9" a="1"/>
  <c r="E15" i="9" s="1"/>
  <c r="V20" i="2"/>
  <c r="Y20" i="2" s="1"/>
  <c r="R22" i="2"/>
  <c r="U22" i="2" s="1"/>
  <c r="G24" i="2"/>
  <c r="J24" i="2"/>
  <c r="M24" i="2" s="1"/>
  <c r="N23" i="2"/>
  <c r="Q23" i="2" s="1"/>
  <c r="B26" i="2"/>
  <c r="E26" i="2" s="1"/>
  <c r="AL17" i="2"/>
  <c r="AO17" i="2" s="1"/>
  <c r="AM16" i="2"/>
  <c r="AD19" i="2"/>
  <c r="AG19" i="2" s="1"/>
  <c r="AE18" i="2"/>
  <c r="F25" i="2"/>
  <c r="I25" i="2" s="1"/>
  <c r="AP16" i="2"/>
  <c r="AS16" i="2" s="1"/>
  <c r="AQ15" i="2"/>
  <c r="AH18" i="2"/>
  <c r="AK18" i="2" s="1"/>
  <c r="AI17" i="2"/>
  <c r="AT15" i="2"/>
  <c r="AW15" i="2" s="1"/>
  <c r="AU14" i="2"/>
  <c r="Z20" i="2"/>
  <c r="AC20" i="2" s="1"/>
  <c r="AA19" i="2"/>
  <c r="C25" i="2"/>
  <c r="E16" i="9" l="1" a="1"/>
  <c r="E16" i="9" s="1"/>
  <c r="F16" i="9" s="1"/>
  <c r="B18" i="9"/>
  <c r="C17" i="9"/>
  <c r="D17" i="9"/>
  <c r="F15" i="9"/>
  <c r="V21" i="2"/>
  <c r="Y21" i="2" s="1"/>
  <c r="J25" i="2"/>
  <c r="M25" i="2" s="1"/>
  <c r="B27" i="2"/>
  <c r="E27" i="2" s="1"/>
  <c r="N24" i="2"/>
  <c r="Q24" i="2" s="1"/>
  <c r="R23" i="2"/>
  <c r="U23" i="2" s="1"/>
  <c r="AU15" i="2"/>
  <c r="AT16" i="2"/>
  <c r="AW16" i="2" s="1"/>
  <c r="F26" i="2"/>
  <c r="I26" i="2" s="1"/>
  <c r="AH19" i="2"/>
  <c r="AK19" i="2" s="1"/>
  <c r="AI18" i="2"/>
  <c r="AD20" i="2"/>
  <c r="AG20" i="2" s="1"/>
  <c r="AE19" i="2"/>
  <c r="Z21" i="2"/>
  <c r="AC21" i="2" s="1"/>
  <c r="AA20" i="2"/>
  <c r="G25" i="2"/>
  <c r="AQ16" i="2"/>
  <c r="AP17" i="2"/>
  <c r="AS17" i="2" s="1"/>
  <c r="AL18" i="2"/>
  <c r="AO18" i="2" s="1"/>
  <c r="AM17" i="2"/>
  <c r="C26" i="2"/>
  <c r="E17" i="9" l="1" a="1"/>
  <c r="E17" i="9" s="1"/>
  <c r="C18" i="9"/>
  <c r="D18" i="9"/>
  <c r="B19" i="9"/>
  <c r="V22" i="2"/>
  <c r="Y22" i="2" s="1"/>
  <c r="R24" i="2"/>
  <c r="U24" i="2" s="1"/>
  <c r="G26" i="2"/>
  <c r="N25" i="2"/>
  <c r="Q25" i="2" s="1"/>
  <c r="B28" i="2"/>
  <c r="E28" i="2" s="1"/>
  <c r="J26" i="2"/>
  <c r="M26" i="2" s="1"/>
  <c r="AH20" i="2"/>
  <c r="AK20" i="2" s="1"/>
  <c r="AI19" i="2"/>
  <c r="Z22" i="2"/>
  <c r="AC22" i="2" s="1"/>
  <c r="AA21" i="2"/>
  <c r="F27" i="2"/>
  <c r="I27" i="2" s="1"/>
  <c r="AL19" i="2"/>
  <c r="AO19" i="2" s="1"/>
  <c r="AM18" i="2"/>
  <c r="AT17" i="2"/>
  <c r="AW17" i="2" s="1"/>
  <c r="AU16" i="2"/>
  <c r="AP18" i="2"/>
  <c r="AS18" i="2" s="1"/>
  <c r="AQ17" i="2"/>
  <c r="AD21" i="2"/>
  <c r="AG21" i="2" s="1"/>
  <c r="AE20" i="2"/>
  <c r="C27" i="2"/>
  <c r="E18" i="9" l="1" a="1"/>
  <c r="E18" i="9" s="1"/>
  <c r="F17" i="9"/>
  <c r="D19" i="9"/>
  <c r="C19" i="9"/>
  <c r="B20" i="9"/>
  <c r="V23" i="2"/>
  <c r="Y23" i="2" s="1"/>
  <c r="B29" i="2"/>
  <c r="E29" i="2" s="1"/>
  <c r="R25" i="2"/>
  <c r="U25" i="2" s="1"/>
  <c r="N26" i="2"/>
  <c r="Q26" i="2" s="1"/>
  <c r="G27" i="2"/>
  <c r="J27" i="2"/>
  <c r="M27" i="2" s="1"/>
  <c r="AQ18" i="2"/>
  <c r="AP19" i="2"/>
  <c r="AS19" i="2" s="1"/>
  <c r="F28" i="2"/>
  <c r="I28" i="2" s="1"/>
  <c r="AT18" i="2"/>
  <c r="AW18" i="2" s="1"/>
  <c r="AU17" i="2"/>
  <c r="Z23" i="2"/>
  <c r="AC23" i="2" s="1"/>
  <c r="AA22" i="2"/>
  <c r="AD22" i="2"/>
  <c r="AG22" i="2" s="1"/>
  <c r="AE21" i="2"/>
  <c r="AL20" i="2"/>
  <c r="AO20" i="2" s="1"/>
  <c r="AM19" i="2"/>
  <c r="AH21" i="2"/>
  <c r="AK21" i="2" s="1"/>
  <c r="AI20" i="2"/>
  <c r="C28" i="2"/>
  <c r="V24" i="2" l="1"/>
  <c r="Y24" i="2" s="1"/>
  <c r="B21" i="9"/>
  <c r="D20" i="9"/>
  <c r="C20" i="9"/>
  <c r="E19" i="9" a="1"/>
  <c r="E19" i="9" s="1"/>
  <c r="F18" i="9"/>
  <c r="J28" i="2"/>
  <c r="M28" i="2" s="1"/>
  <c r="G28" i="2"/>
  <c r="N27" i="2"/>
  <c r="Q27" i="2" s="1"/>
  <c r="R26" i="2"/>
  <c r="U26" i="2" s="1"/>
  <c r="B30" i="2"/>
  <c r="E30" i="2" s="1"/>
  <c r="AL21" i="2"/>
  <c r="AO21" i="2" s="1"/>
  <c r="AM20" i="2"/>
  <c r="AT19" i="2"/>
  <c r="AW19" i="2" s="1"/>
  <c r="AU18" i="2"/>
  <c r="AD23" i="2"/>
  <c r="AG23" i="2" s="1"/>
  <c r="AE22" i="2"/>
  <c r="F29" i="2"/>
  <c r="I29" i="2" s="1"/>
  <c r="AP20" i="2"/>
  <c r="AS20" i="2" s="1"/>
  <c r="AQ19" i="2"/>
  <c r="AH22" i="2"/>
  <c r="AK22" i="2" s="1"/>
  <c r="AI21" i="2"/>
  <c r="Z24" i="2"/>
  <c r="AC24" i="2" s="1"/>
  <c r="AA23" i="2"/>
  <c r="C29" i="2"/>
  <c r="V25" i="2" l="1"/>
  <c r="Y25" i="2" s="1"/>
  <c r="F19" i="9"/>
  <c r="E20" i="9" a="1"/>
  <c r="E20" i="9" s="1"/>
  <c r="C21" i="9"/>
  <c r="B22" i="9"/>
  <c r="D21" i="9"/>
  <c r="V26" i="2"/>
  <c r="Y26" i="2" s="1"/>
  <c r="G29" i="2"/>
  <c r="N28" i="2"/>
  <c r="Q28" i="2" s="1"/>
  <c r="B31" i="2"/>
  <c r="E31" i="2" s="1"/>
  <c r="R27" i="2"/>
  <c r="U27" i="2" s="1"/>
  <c r="J29" i="2"/>
  <c r="M29" i="2" s="1"/>
  <c r="AH23" i="2"/>
  <c r="AK23" i="2" s="1"/>
  <c r="AI22" i="2"/>
  <c r="AD24" i="2"/>
  <c r="AG24" i="2" s="1"/>
  <c r="AE23" i="2"/>
  <c r="AQ20" i="2"/>
  <c r="AP21" i="2"/>
  <c r="AS21" i="2" s="1"/>
  <c r="AU19" i="2"/>
  <c r="AT20" i="2"/>
  <c r="AW20" i="2" s="1"/>
  <c r="Z25" i="2"/>
  <c r="AC25" i="2" s="1"/>
  <c r="AA24" i="2"/>
  <c r="F30" i="2"/>
  <c r="I30" i="2" s="1"/>
  <c r="AL22" i="2"/>
  <c r="AO22" i="2" s="1"/>
  <c r="AM21" i="2"/>
  <c r="C30" i="2"/>
  <c r="E21" i="9" l="1" a="1"/>
  <c r="E21" i="9" s="1"/>
  <c r="F20" i="9"/>
  <c r="D22" i="9"/>
  <c r="C22" i="9"/>
  <c r="B23" i="9"/>
  <c r="B32" i="2"/>
  <c r="E32" i="2" s="1"/>
  <c r="G30" i="2"/>
  <c r="J30" i="2"/>
  <c r="M30" i="2" s="1"/>
  <c r="N29" i="2"/>
  <c r="Q29" i="2" s="1"/>
  <c r="R28" i="2"/>
  <c r="U28" i="2" s="1"/>
  <c r="V27" i="2"/>
  <c r="Y27" i="2" s="1"/>
  <c r="AU20" i="2"/>
  <c r="AT21" i="2"/>
  <c r="AW21" i="2" s="1"/>
  <c r="AD25" i="2"/>
  <c r="AG25" i="2" s="1"/>
  <c r="AE24" i="2"/>
  <c r="Z26" i="2"/>
  <c r="AC26" i="2" s="1"/>
  <c r="AA25" i="2"/>
  <c r="AL23" i="2"/>
  <c r="AO23" i="2" s="1"/>
  <c r="AM22" i="2"/>
  <c r="F31" i="2"/>
  <c r="I31" i="2" s="1"/>
  <c r="AQ21" i="2"/>
  <c r="AP22" i="2"/>
  <c r="AS22" i="2" s="1"/>
  <c r="AH24" i="2"/>
  <c r="AK24" i="2" s="1"/>
  <c r="AI23" i="2"/>
  <c r="C31" i="2"/>
  <c r="E22" i="9" l="1" a="1"/>
  <c r="E22" i="9" s="1"/>
  <c r="F22" i="9" s="1"/>
  <c r="D23" i="9"/>
  <c r="C23" i="9"/>
  <c r="B24" i="9"/>
  <c r="F21" i="9"/>
  <c r="N30" i="2"/>
  <c r="Q30" i="2" s="1"/>
  <c r="V28" i="2"/>
  <c r="Y28" i="2" s="1"/>
  <c r="G31" i="2"/>
  <c r="J31" i="2"/>
  <c r="M31" i="2" s="1"/>
  <c r="R29" i="2"/>
  <c r="U29" i="2" s="1"/>
  <c r="B33" i="2"/>
  <c r="E33" i="2" s="1"/>
  <c r="AP23" i="2"/>
  <c r="AS23" i="2" s="1"/>
  <c r="AQ22" i="2"/>
  <c r="Z27" i="2"/>
  <c r="AC27" i="2" s="1"/>
  <c r="AA26" i="2"/>
  <c r="F32" i="2"/>
  <c r="I32" i="2" s="1"/>
  <c r="AD26" i="2"/>
  <c r="AG26" i="2" s="1"/>
  <c r="AE25" i="2"/>
  <c r="AT22" i="2"/>
  <c r="AW22" i="2" s="1"/>
  <c r="AU21" i="2"/>
  <c r="AH25" i="2"/>
  <c r="AK25" i="2" s="1"/>
  <c r="AI24" i="2"/>
  <c r="AL24" i="2"/>
  <c r="AO24" i="2" s="1"/>
  <c r="AM23" i="2"/>
  <c r="C32" i="2"/>
  <c r="B25" i="9" l="1"/>
  <c r="D24" i="9"/>
  <c r="C24" i="9"/>
  <c r="E23" i="9" a="1"/>
  <c r="E23" i="9" s="1"/>
  <c r="J32" i="2"/>
  <c r="M32" i="2" s="1"/>
  <c r="B34" i="2"/>
  <c r="E34" i="2" s="1"/>
  <c r="V29" i="2"/>
  <c r="Y29" i="2" s="1"/>
  <c r="R30" i="2"/>
  <c r="U30" i="2" s="1"/>
  <c r="N31" i="2"/>
  <c r="Q31" i="2" s="1"/>
  <c r="AH26" i="2"/>
  <c r="AK26" i="2" s="1"/>
  <c r="AI25" i="2"/>
  <c r="F33" i="2"/>
  <c r="I33" i="2" s="1"/>
  <c r="AT23" i="2"/>
  <c r="AW23" i="2" s="1"/>
  <c r="AU22" i="2"/>
  <c r="Z28" i="2"/>
  <c r="AC28" i="2" s="1"/>
  <c r="AA27" i="2"/>
  <c r="G32" i="2"/>
  <c r="AL25" i="2"/>
  <c r="AO25" i="2" s="1"/>
  <c r="AM24" i="2"/>
  <c r="AP24" i="2"/>
  <c r="AS24" i="2" s="1"/>
  <c r="AQ23" i="2"/>
  <c r="AD27" i="2"/>
  <c r="AG27" i="2" s="1"/>
  <c r="AE26" i="2"/>
  <c r="C33" i="2"/>
  <c r="F23" i="9" l="1"/>
  <c r="E24" i="9" a="1"/>
  <c r="E24" i="9" s="1"/>
  <c r="B26" i="9"/>
  <c r="D25" i="9"/>
  <c r="C25" i="9"/>
  <c r="G33" i="2"/>
  <c r="R31" i="2"/>
  <c r="U31" i="2" s="1"/>
  <c r="V30" i="2"/>
  <c r="Y30" i="2" s="1"/>
  <c r="B35" i="2"/>
  <c r="E35" i="2" s="1"/>
  <c r="N32" i="2"/>
  <c r="Q32" i="2" s="1"/>
  <c r="J33" i="2"/>
  <c r="M33" i="2" s="1"/>
  <c r="AU23" i="2"/>
  <c r="AT24" i="2"/>
  <c r="AW24" i="2" s="1"/>
  <c r="AL26" i="2"/>
  <c r="AO26" i="2" s="1"/>
  <c r="AM25" i="2"/>
  <c r="F34" i="2"/>
  <c r="I34" i="2" s="1"/>
  <c r="AD28" i="2"/>
  <c r="AG28" i="2" s="1"/>
  <c r="AE27" i="2"/>
  <c r="AP25" i="2"/>
  <c r="AS25" i="2" s="1"/>
  <c r="AQ24" i="2"/>
  <c r="Z29" i="2"/>
  <c r="AC29" i="2" s="1"/>
  <c r="AA28" i="2"/>
  <c r="AH27" i="2"/>
  <c r="AK27" i="2" s="1"/>
  <c r="AI26" i="2"/>
  <c r="C34" i="2"/>
  <c r="E25" i="9" l="1" a="1"/>
  <c r="E25" i="9" s="1"/>
  <c r="B27" i="9"/>
  <c r="D26" i="9"/>
  <c r="C26" i="9"/>
  <c r="F24" i="9"/>
  <c r="B36" i="2"/>
  <c r="E36" i="2" s="1"/>
  <c r="V31" i="2"/>
  <c r="Y31" i="2" s="1"/>
  <c r="J34" i="2"/>
  <c r="M34" i="2" s="1"/>
  <c r="R32" i="2"/>
  <c r="U32" i="2" s="1"/>
  <c r="N33" i="2"/>
  <c r="Q33" i="2" s="1"/>
  <c r="Z30" i="2"/>
  <c r="AC30" i="2" s="1"/>
  <c r="AA29" i="2"/>
  <c r="F35" i="2"/>
  <c r="I35" i="2" s="1"/>
  <c r="AP26" i="2"/>
  <c r="AS26" i="2" s="1"/>
  <c r="AQ25" i="2"/>
  <c r="AL27" i="2"/>
  <c r="AO27" i="2" s="1"/>
  <c r="AM26" i="2"/>
  <c r="AH28" i="2"/>
  <c r="AK28" i="2" s="1"/>
  <c r="AI27" i="2"/>
  <c r="AU24" i="2"/>
  <c r="AT25" i="2"/>
  <c r="AW25" i="2" s="1"/>
  <c r="G34" i="2"/>
  <c r="AD29" i="2"/>
  <c r="AG29" i="2" s="1"/>
  <c r="AE28" i="2"/>
  <c r="C35" i="2"/>
  <c r="E26" i="9" l="1" a="1"/>
  <c r="E26" i="9" s="1"/>
  <c r="F26" i="9" s="1"/>
  <c r="D27" i="9"/>
  <c r="C27" i="9"/>
  <c r="B28" i="9"/>
  <c r="F25" i="9"/>
  <c r="R33" i="2"/>
  <c r="U33" i="2" s="1"/>
  <c r="G35" i="2"/>
  <c r="J35" i="2"/>
  <c r="M35" i="2" s="1"/>
  <c r="V32" i="2"/>
  <c r="Y32" i="2" s="1"/>
  <c r="N34" i="2"/>
  <c r="Q34" i="2" s="1"/>
  <c r="B37" i="2"/>
  <c r="E37" i="2" s="1"/>
  <c r="AQ26" i="2"/>
  <c r="AP27" i="2"/>
  <c r="AS27" i="2" s="1"/>
  <c r="AH29" i="2"/>
  <c r="AK29" i="2" s="1"/>
  <c r="AI28" i="2"/>
  <c r="F36" i="2"/>
  <c r="I36" i="2" s="1"/>
  <c r="AD30" i="2"/>
  <c r="AG30" i="2" s="1"/>
  <c r="AE29" i="2"/>
  <c r="AU25" i="2"/>
  <c r="AT26" i="2"/>
  <c r="AW26" i="2" s="1"/>
  <c r="AL28" i="2"/>
  <c r="AO28" i="2" s="1"/>
  <c r="AM27" i="2"/>
  <c r="Z31" i="2"/>
  <c r="AC31" i="2" s="1"/>
  <c r="AA30" i="2"/>
  <c r="C36" i="2"/>
  <c r="C28" i="9" l="1"/>
  <c r="B29" i="9"/>
  <c r="D28" i="9"/>
  <c r="E27" i="9" a="1"/>
  <c r="E27" i="9" s="1"/>
  <c r="V33" i="2"/>
  <c r="Y33" i="2" s="1"/>
  <c r="J36" i="2"/>
  <c r="M36" i="2" s="1"/>
  <c r="G36" i="2"/>
  <c r="B38" i="2"/>
  <c r="E38" i="2" s="1"/>
  <c r="N35" i="2"/>
  <c r="Q35" i="2" s="1"/>
  <c r="R34" i="2"/>
  <c r="U34" i="2" s="1"/>
  <c r="AL29" i="2"/>
  <c r="AO29" i="2" s="1"/>
  <c r="AM28" i="2"/>
  <c r="F37" i="2"/>
  <c r="I37" i="2" s="1"/>
  <c r="AU26" i="2"/>
  <c r="AT27" i="2"/>
  <c r="AW27" i="2" s="1"/>
  <c r="AH30" i="2"/>
  <c r="AK30" i="2" s="1"/>
  <c r="AI29" i="2"/>
  <c r="AQ27" i="2"/>
  <c r="AP28" i="2"/>
  <c r="AS28" i="2" s="1"/>
  <c r="Z32" i="2"/>
  <c r="AC32" i="2" s="1"/>
  <c r="AA31" i="2"/>
  <c r="AD31" i="2"/>
  <c r="AG31" i="2" s="1"/>
  <c r="AE30" i="2"/>
  <c r="C37" i="2"/>
  <c r="F27" i="9" l="1"/>
  <c r="D29" i="9"/>
  <c r="C29" i="9"/>
  <c r="B30" i="9"/>
  <c r="E28" i="9" a="1"/>
  <c r="E28" i="9" s="1"/>
  <c r="B39" i="2"/>
  <c r="E39" i="2" s="1"/>
  <c r="R35" i="2"/>
  <c r="U35" i="2" s="1"/>
  <c r="J37" i="2"/>
  <c r="M37" i="2" s="1"/>
  <c r="G37" i="2"/>
  <c r="N36" i="2"/>
  <c r="Q36" i="2" s="1"/>
  <c r="V34" i="2"/>
  <c r="Y34" i="2" s="1"/>
  <c r="Z33" i="2"/>
  <c r="AC33" i="2" s="1"/>
  <c r="AA32" i="2"/>
  <c r="AT28" i="2"/>
  <c r="AW28" i="2" s="1"/>
  <c r="AU27" i="2"/>
  <c r="AQ28" i="2"/>
  <c r="AP29" i="2"/>
  <c r="AS29" i="2" s="1"/>
  <c r="F38" i="2"/>
  <c r="I38" i="2" s="1"/>
  <c r="AD32" i="2"/>
  <c r="AG32" i="2" s="1"/>
  <c r="AE31" i="2"/>
  <c r="AH31" i="2"/>
  <c r="AK31" i="2" s="1"/>
  <c r="AI30" i="2"/>
  <c r="AL30" i="2"/>
  <c r="AO30" i="2" s="1"/>
  <c r="AM29" i="2"/>
  <c r="C38" i="2"/>
  <c r="F28" i="9" l="1"/>
  <c r="D30" i="9"/>
  <c r="C30" i="9"/>
  <c r="B31" i="9"/>
  <c r="E29" i="9" a="1"/>
  <c r="E29" i="9" s="1"/>
  <c r="J38" i="2"/>
  <c r="M38" i="2" s="1"/>
  <c r="R36" i="2"/>
  <c r="U36" i="2" s="1"/>
  <c r="V35" i="2"/>
  <c r="Y35" i="2" s="1"/>
  <c r="G38" i="2"/>
  <c r="N37" i="2"/>
  <c r="Q37" i="2" s="1"/>
  <c r="B40" i="2"/>
  <c r="E40" i="2" s="1"/>
  <c r="AH32" i="2"/>
  <c r="AK32" i="2" s="1"/>
  <c r="AI31" i="2"/>
  <c r="AD33" i="2"/>
  <c r="AG33" i="2" s="1"/>
  <c r="AE32" i="2"/>
  <c r="AT29" i="2"/>
  <c r="AW29" i="2" s="1"/>
  <c r="AU28" i="2"/>
  <c r="AL31" i="2"/>
  <c r="AO31" i="2" s="1"/>
  <c r="AM30" i="2"/>
  <c r="F39" i="2"/>
  <c r="I39" i="2" s="1"/>
  <c r="AQ29" i="2"/>
  <c r="AP30" i="2"/>
  <c r="AS30" i="2" s="1"/>
  <c r="Z34" i="2"/>
  <c r="AC34" i="2" s="1"/>
  <c r="AA33" i="2"/>
  <c r="C39" i="2"/>
  <c r="F29" i="9" l="1"/>
  <c r="C31" i="9"/>
  <c r="D31" i="9"/>
  <c r="B32" i="9"/>
  <c r="E30" i="9" a="1"/>
  <c r="E30" i="9" s="1"/>
  <c r="B41" i="2"/>
  <c r="E41" i="2" s="1"/>
  <c r="V36" i="2"/>
  <c r="Y36" i="2" s="1"/>
  <c r="G39" i="2"/>
  <c r="R37" i="2"/>
  <c r="U37" i="2" s="1"/>
  <c r="N38" i="2"/>
  <c r="Q38" i="2" s="1"/>
  <c r="J39" i="2"/>
  <c r="M39" i="2" s="1"/>
  <c r="AU29" i="2"/>
  <c r="AT30" i="2"/>
  <c r="AW30" i="2" s="1"/>
  <c r="AD34" i="2"/>
  <c r="AG34" i="2" s="1"/>
  <c r="AE33" i="2"/>
  <c r="Z35" i="2"/>
  <c r="AC35" i="2" s="1"/>
  <c r="AA34" i="2"/>
  <c r="F40" i="2"/>
  <c r="I40" i="2" s="1"/>
  <c r="AL32" i="2"/>
  <c r="AO32" i="2" s="1"/>
  <c r="AM31" i="2"/>
  <c r="AQ30" i="2"/>
  <c r="AP31" i="2"/>
  <c r="AS31" i="2" s="1"/>
  <c r="AH33" i="2"/>
  <c r="AK33" i="2" s="1"/>
  <c r="AI32" i="2"/>
  <c r="K12" i="2"/>
  <c r="O12" i="2"/>
  <c r="C40" i="2"/>
  <c r="F30" i="9" l="1"/>
  <c r="D32" i="9"/>
  <c r="B33" i="9"/>
  <c r="C32" i="9"/>
  <c r="E31" i="9" a="1"/>
  <c r="E31" i="9" s="1"/>
  <c r="R38" i="2"/>
  <c r="U38" i="2" s="1"/>
  <c r="J40" i="2"/>
  <c r="M40" i="2" s="1"/>
  <c r="V37" i="2"/>
  <c r="Y37" i="2" s="1"/>
  <c r="N39" i="2"/>
  <c r="Q39" i="2" s="1"/>
  <c r="B42" i="2"/>
  <c r="AQ31" i="2"/>
  <c r="AP32" i="2"/>
  <c r="AS32" i="2" s="1"/>
  <c r="Z36" i="2"/>
  <c r="AC36" i="2" s="1"/>
  <c r="AA35" i="2"/>
  <c r="AL33" i="2"/>
  <c r="AO33" i="2" s="1"/>
  <c r="AM32" i="2"/>
  <c r="AD35" i="2"/>
  <c r="AG35" i="2" s="1"/>
  <c r="AE34" i="2"/>
  <c r="AU30" i="2"/>
  <c r="AT31" i="2"/>
  <c r="AW31" i="2" s="1"/>
  <c r="AH34" i="2"/>
  <c r="AK34" i="2" s="1"/>
  <c r="AI33" i="2"/>
  <c r="F41" i="2"/>
  <c r="I41" i="2" s="1"/>
  <c r="H41" i="2" s="1" a="1"/>
  <c r="H41" i="2" s="1"/>
  <c r="G40" i="2"/>
  <c r="K13" i="2"/>
  <c r="W12" i="2"/>
  <c r="O13" i="2"/>
  <c r="S12" i="2"/>
  <c r="K14" i="2"/>
  <c r="C41" i="2"/>
  <c r="F31" i="9" l="1"/>
  <c r="B34" i="9"/>
  <c r="D33" i="9"/>
  <c r="C33" i="9"/>
  <c r="E33" i="9" s="1" a="1"/>
  <c r="E33" i="9" s="1"/>
  <c r="E42" i="2"/>
  <c r="N40" i="2"/>
  <c r="Q40" i="2" s="1"/>
  <c r="V38" i="2"/>
  <c r="Y38" i="2" s="1"/>
  <c r="J41" i="2"/>
  <c r="M41" i="2" s="1"/>
  <c r="R39" i="2"/>
  <c r="U39" i="2" s="1"/>
  <c r="AH35" i="2"/>
  <c r="AK35" i="2" s="1"/>
  <c r="AI34" i="2"/>
  <c r="AT32" i="2"/>
  <c r="AW32" i="2" s="1"/>
  <c r="AU31" i="2"/>
  <c r="AL34" i="2"/>
  <c r="AO34" i="2" s="1"/>
  <c r="AM33" i="2"/>
  <c r="Z37" i="2"/>
  <c r="AC37" i="2" s="1"/>
  <c r="AA36" i="2"/>
  <c r="F42" i="2"/>
  <c r="I42" i="2" s="1"/>
  <c r="H42" i="2" s="1" a="1"/>
  <c r="H42" i="2" s="1"/>
  <c r="AP33" i="2"/>
  <c r="AS33" i="2" s="1"/>
  <c r="AQ32" i="2"/>
  <c r="AD36" i="2"/>
  <c r="AG36" i="2" s="1"/>
  <c r="AE35" i="2"/>
  <c r="O14" i="2"/>
  <c r="W13" i="2"/>
  <c r="S13" i="2"/>
  <c r="K15" i="2"/>
  <c r="C42" i="2"/>
  <c r="C34" i="9" l="1"/>
  <c r="B35" i="9"/>
  <c r="D34" i="9"/>
  <c r="E32" i="9" a="1"/>
  <c r="E32" i="9" s="1"/>
  <c r="R40" i="2"/>
  <c r="U40" i="2" s="1"/>
  <c r="J42" i="2"/>
  <c r="M42" i="2" s="1"/>
  <c r="V39" i="2"/>
  <c r="Y39" i="2" s="1"/>
  <c r="N41" i="2"/>
  <c r="Q41" i="2" s="1"/>
  <c r="AQ33" i="2"/>
  <c r="AP34" i="2"/>
  <c r="AS34" i="2" s="1"/>
  <c r="AL35" i="2"/>
  <c r="AO35" i="2" s="1"/>
  <c r="AM34" i="2"/>
  <c r="AT33" i="2"/>
  <c r="AW33" i="2" s="1"/>
  <c r="AU32" i="2"/>
  <c r="AD37" i="2"/>
  <c r="AG37" i="2" s="1"/>
  <c r="AE36" i="2"/>
  <c r="Z38" i="2"/>
  <c r="AC38" i="2" s="1"/>
  <c r="AA37" i="2"/>
  <c r="AH36" i="2"/>
  <c r="AK36" i="2" s="1"/>
  <c r="AI35" i="2"/>
  <c r="O15" i="2"/>
  <c r="W14" i="2"/>
  <c r="S14" i="2"/>
  <c r="K16" i="2"/>
  <c r="F32" i="9" l="1"/>
  <c r="C35" i="9"/>
  <c r="D35" i="9"/>
  <c r="B36" i="9"/>
  <c r="E34" i="9" a="1"/>
  <c r="E34" i="9" s="1"/>
  <c r="F33" i="9"/>
  <c r="R41" i="2"/>
  <c r="U41" i="2" s="1"/>
  <c r="V40" i="2"/>
  <c r="Y40" i="2" s="1"/>
  <c r="N42" i="2"/>
  <c r="Q42" i="2" s="1"/>
  <c r="P42" i="2" s="1" a="1"/>
  <c r="P42" i="2" s="1"/>
  <c r="AH37" i="2"/>
  <c r="AK37" i="2" s="1"/>
  <c r="AI36" i="2"/>
  <c r="AT34" i="2"/>
  <c r="AW34" i="2" s="1"/>
  <c r="AU33" i="2"/>
  <c r="Z39" i="2"/>
  <c r="AC39" i="2" s="1"/>
  <c r="AA38" i="2"/>
  <c r="AL36" i="2"/>
  <c r="AO36" i="2" s="1"/>
  <c r="AM35" i="2"/>
  <c r="AQ34" i="2"/>
  <c r="AP35" i="2"/>
  <c r="AS35" i="2" s="1"/>
  <c r="AD38" i="2"/>
  <c r="AG38" i="2" s="1"/>
  <c r="AE37" i="2"/>
  <c r="K17" i="2"/>
  <c r="O16" i="2"/>
  <c r="W15" i="2"/>
  <c r="K18" i="2"/>
  <c r="S15" i="2"/>
  <c r="F34" i="9" l="1"/>
  <c r="D36" i="9"/>
  <c r="C36" i="9"/>
  <c r="B37" i="9"/>
  <c r="E35" i="9" a="1"/>
  <c r="E35" i="9" s="1"/>
  <c r="V41" i="2"/>
  <c r="Y41" i="2" s="1"/>
  <c r="R42" i="2"/>
  <c r="U42" i="2" s="1"/>
  <c r="AD39" i="2"/>
  <c r="AG39" i="2" s="1"/>
  <c r="AE38" i="2"/>
  <c r="Z40" i="2"/>
  <c r="AC40" i="2" s="1"/>
  <c r="AA39" i="2"/>
  <c r="AP36" i="2"/>
  <c r="AS36" i="2" s="1"/>
  <c r="AQ35" i="2"/>
  <c r="AT35" i="2"/>
  <c r="AW35" i="2" s="1"/>
  <c r="AU34" i="2"/>
  <c r="AL37" i="2"/>
  <c r="AO37" i="2" s="1"/>
  <c r="AM36" i="2"/>
  <c r="AH38" i="2"/>
  <c r="AK38" i="2" s="1"/>
  <c r="AI37" i="2"/>
  <c r="K19" i="2"/>
  <c r="O17" i="2"/>
  <c r="W16" i="2"/>
  <c r="S16" i="2"/>
  <c r="E36" i="9" l="1" a="1"/>
  <c r="E36" i="9" s="1"/>
  <c r="F36" i="9" s="1"/>
  <c r="F35" i="9"/>
  <c r="B38" i="9"/>
  <c r="D37" i="9"/>
  <c r="C37" i="9"/>
  <c r="V42" i="2"/>
  <c r="Y42" i="2" s="1"/>
  <c r="X42" i="2" s="1" a="1"/>
  <c r="X42" i="2" s="1"/>
  <c r="AH39" i="2"/>
  <c r="AK39" i="2" s="1"/>
  <c r="AI38" i="2"/>
  <c r="AQ36" i="2"/>
  <c r="AP37" i="2"/>
  <c r="AS37" i="2" s="1"/>
  <c r="AL38" i="2"/>
  <c r="AO38" i="2" s="1"/>
  <c r="AM37" i="2"/>
  <c r="Z41" i="2"/>
  <c r="AC41" i="2" s="1"/>
  <c r="AA40" i="2"/>
  <c r="AT36" i="2"/>
  <c r="AW36" i="2" s="1"/>
  <c r="AU35" i="2"/>
  <c r="AD40" i="2"/>
  <c r="AG40" i="2" s="1"/>
  <c r="AE39" i="2"/>
  <c r="K20" i="2"/>
  <c r="O18" i="2"/>
  <c r="W17" i="2"/>
  <c r="S17" i="2"/>
  <c r="E37" i="9" l="1" a="1"/>
  <c r="E37" i="9" s="1"/>
  <c r="F37" i="9" s="1"/>
  <c r="D38" i="9"/>
  <c r="C38" i="9"/>
  <c r="E38" i="9" s="1" a="1"/>
  <c r="E38" i="9" s="1"/>
  <c r="B39" i="9"/>
  <c r="AD41" i="2"/>
  <c r="AG41" i="2" s="1"/>
  <c r="AE40" i="2"/>
  <c r="AL39" i="2"/>
  <c r="AO39" i="2" s="1"/>
  <c r="AM38" i="2"/>
  <c r="AT37" i="2"/>
  <c r="AW37" i="2" s="1"/>
  <c r="AU36" i="2"/>
  <c r="AP38" i="2"/>
  <c r="AS38" i="2" s="1"/>
  <c r="AQ37" i="2"/>
  <c r="Z42" i="2"/>
  <c r="AC42" i="2" s="1"/>
  <c r="AA41" i="2"/>
  <c r="AH40" i="2"/>
  <c r="AK40" i="2" s="1"/>
  <c r="AI39" i="2"/>
  <c r="O19" i="2"/>
  <c r="K21" i="2"/>
  <c r="W18" i="2"/>
  <c r="S18" i="2"/>
  <c r="F38" i="9" l="1"/>
  <c r="C39" i="9"/>
  <c r="D39" i="9"/>
  <c r="B40" i="9"/>
  <c r="AH41" i="2"/>
  <c r="AK41" i="2" s="1"/>
  <c r="AI40" i="2"/>
  <c r="AT38" i="2"/>
  <c r="AW38" i="2" s="1"/>
  <c r="AU37" i="2"/>
  <c r="AA42" i="2"/>
  <c r="AL40" i="2"/>
  <c r="AO40" i="2" s="1"/>
  <c r="AM39" i="2"/>
  <c r="AQ38" i="2"/>
  <c r="AP39" i="2"/>
  <c r="AS39" i="2" s="1"/>
  <c r="AD42" i="2"/>
  <c r="AG42" i="2" s="1"/>
  <c r="AE41" i="2"/>
  <c r="O20" i="2"/>
  <c r="K22" i="2"/>
  <c r="W19" i="2"/>
  <c r="S19" i="2"/>
  <c r="D40" i="9" l="1"/>
  <c r="C40" i="9"/>
  <c r="B41" i="9"/>
  <c r="E39" i="9" a="1"/>
  <c r="E39" i="9" s="1"/>
  <c r="AQ39" i="2"/>
  <c r="AP40" i="2"/>
  <c r="AS40" i="2" s="1"/>
  <c r="AU38" i="2"/>
  <c r="AT39" i="2"/>
  <c r="AW39" i="2" s="1"/>
  <c r="AE42" i="2"/>
  <c r="AL41" i="2"/>
  <c r="AO41" i="2" s="1"/>
  <c r="AM40" i="2"/>
  <c r="AH42" i="2"/>
  <c r="AK42" i="2" s="1"/>
  <c r="AJ42" i="2" s="1" a="1"/>
  <c r="AJ42" i="2" s="1"/>
  <c r="AI41" i="2"/>
  <c r="O21" i="2"/>
  <c r="K23" i="2"/>
  <c r="W20" i="2"/>
  <c r="S20" i="2"/>
  <c r="E40" i="9" l="1" a="1"/>
  <c r="E40" i="9" s="1"/>
  <c r="F40" i="9" s="1"/>
  <c r="F39" i="9"/>
  <c r="B42" i="9"/>
  <c r="D41" i="9"/>
  <c r="C41" i="9"/>
  <c r="AT40" i="2"/>
  <c r="AW40" i="2" s="1"/>
  <c r="AU39" i="2"/>
  <c r="AI42" i="2"/>
  <c r="AQ40" i="2"/>
  <c r="AP41" i="2"/>
  <c r="AS41" i="2" s="1"/>
  <c r="AL42" i="2"/>
  <c r="AO42" i="2" s="1"/>
  <c r="AM41" i="2"/>
  <c r="O22" i="2"/>
  <c r="K24" i="2"/>
  <c r="W21" i="2"/>
  <c r="S21" i="2"/>
  <c r="O23" i="2"/>
  <c r="K25" i="2"/>
  <c r="E41" i="9" l="1" a="1"/>
  <c r="E41" i="9" s="1"/>
  <c r="D42" i="9"/>
  <c r="C42" i="9"/>
  <c r="B43" i="9"/>
  <c r="AQ41" i="2"/>
  <c r="AP42" i="2"/>
  <c r="AS42" i="2" s="1"/>
  <c r="AR42" i="2" s="1" a="1"/>
  <c r="AR42" i="2" s="1"/>
  <c r="AU40" i="2"/>
  <c r="AT41" i="2"/>
  <c r="AW41" i="2" s="1"/>
  <c r="AM42" i="2"/>
  <c r="W22" i="2"/>
  <c r="S22" i="2"/>
  <c r="O24" i="2"/>
  <c r="K26" i="2"/>
  <c r="E42" i="9" l="1" a="1"/>
  <c r="E42" i="9" s="1"/>
  <c r="F42" i="9" s="1"/>
  <c r="C43" i="9"/>
  <c r="B44" i="9"/>
  <c r="D43" i="9"/>
  <c r="F41" i="9"/>
  <c r="AT42" i="2"/>
  <c r="AW42" i="2" s="1"/>
  <c r="AU41" i="2"/>
  <c r="AQ42" i="2"/>
  <c r="W23" i="2"/>
  <c r="S23" i="2"/>
  <c r="O25" i="2"/>
  <c r="K27" i="2"/>
  <c r="D44" i="9" l="1"/>
  <c r="B45" i="9"/>
  <c r="C44" i="9"/>
  <c r="E43" i="9" a="1"/>
  <c r="E43" i="9" s="1"/>
  <c r="AU42" i="2"/>
  <c r="W24" i="2"/>
  <c r="S24" i="2"/>
  <c r="O26" i="2"/>
  <c r="K28" i="2"/>
  <c r="E44" i="9" l="1" a="1"/>
  <c r="E44" i="9" s="1"/>
  <c r="F44" i="9" s="1"/>
  <c r="F43" i="9"/>
  <c r="B46" i="9"/>
  <c r="C45" i="9"/>
  <c r="D45" i="9"/>
  <c r="W25" i="2"/>
  <c r="S25" i="2"/>
  <c r="O27" i="2"/>
  <c r="K29" i="2"/>
  <c r="E45" i="9" l="1" a="1"/>
  <c r="E45" i="9" s="1"/>
  <c r="F45" i="9" s="1"/>
  <c r="D46" i="9"/>
  <c r="C46" i="9"/>
  <c r="B47" i="9"/>
  <c r="W26" i="2"/>
  <c r="S26" i="2"/>
  <c r="O28" i="2"/>
  <c r="K30" i="2"/>
  <c r="E46" i="9" l="1" a="1"/>
  <c r="E46" i="9" s="1"/>
  <c r="F46" i="9" s="1"/>
  <c r="C47" i="9"/>
  <c r="D47" i="9"/>
  <c r="B48" i="9"/>
  <c r="W27" i="2"/>
  <c r="S27" i="2"/>
  <c r="O29" i="2"/>
  <c r="K31" i="2"/>
  <c r="D48" i="9" l="1"/>
  <c r="C48" i="9"/>
  <c r="B49" i="9"/>
  <c r="E47" i="9" a="1"/>
  <c r="E47" i="9" s="1"/>
  <c r="W28" i="2"/>
  <c r="S28" i="2"/>
  <c r="O30" i="2"/>
  <c r="K32" i="2"/>
  <c r="E48" i="9" l="1" a="1"/>
  <c r="E48" i="9" s="1"/>
  <c r="F48" i="9" s="1"/>
  <c r="F47" i="9"/>
  <c r="B50" i="9"/>
  <c r="D49" i="9"/>
  <c r="C49" i="9"/>
  <c r="W29" i="2"/>
  <c r="S29" i="2"/>
  <c r="O31" i="2"/>
  <c r="K33" i="2"/>
  <c r="E49" i="9" l="1" a="1"/>
  <c r="E49" i="9" s="1"/>
  <c r="F49" i="9" s="1"/>
  <c r="D50" i="9"/>
  <c r="C50" i="9"/>
  <c r="B51" i="9"/>
  <c r="W30" i="2"/>
  <c r="S30" i="2"/>
  <c r="O32" i="2"/>
  <c r="K34" i="2"/>
  <c r="E50" i="9" l="1" a="1"/>
  <c r="E50" i="9" s="1"/>
  <c r="F50" i="9" s="1"/>
  <c r="C51" i="9"/>
  <c r="D51" i="9"/>
  <c r="B52" i="9"/>
  <c r="W31" i="2"/>
  <c r="S31" i="2"/>
  <c r="O33" i="2"/>
  <c r="K35" i="2"/>
  <c r="D52" i="9" l="1"/>
  <c r="C52" i="9"/>
  <c r="B53" i="9"/>
  <c r="E51" i="9" a="1"/>
  <c r="E51" i="9" s="1"/>
  <c r="W32" i="2"/>
  <c r="S32" i="2"/>
  <c r="O34" i="2"/>
  <c r="K36" i="2"/>
  <c r="E52" i="9" l="1" a="1"/>
  <c r="E52" i="9" s="1"/>
  <c r="F52" i="9" s="1"/>
  <c r="F51" i="9"/>
  <c r="B54" i="9"/>
  <c r="D53" i="9"/>
  <c r="C53" i="9"/>
  <c r="W33" i="2"/>
  <c r="S33" i="2"/>
  <c r="O35" i="2"/>
  <c r="K37" i="2"/>
  <c r="E53" i="9" l="1" a="1"/>
  <c r="E53" i="9" s="1"/>
  <c r="F53" i="9" s="1"/>
  <c r="B55" i="9"/>
  <c r="D54" i="9"/>
  <c r="C54" i="9"/>
  <c r="E54" i="9" s="1" a="1"/>
  <c r="E54" i="9" s="1"/>
  <c r="F54" i="9" s="1"/>
  <c r="W34" i="2"/>
  <c r="S34" i="2"/>
  <c r="O36" i="2"/>
  <c r="K38" i="2"/>
  <c r="C55" i="9" l="1"/>
  <c r="B56" i="9"/>
  <c r="D55" i="9"/>
  <c r="W35" i="2"/>
  <c r="S35" i="2"/>
  <c r="O37" i="2"/>
  <c r="K39" i="2"/>
  <c r="D56" i="9" l="1"/>
  <c r="C56" i="9"/>
  <c r="B57" i="9"/>
  <c r="E55" i="9" a="1"/>
  <c r="E55" i="9" s="1"/>
  <c r="W36" i="2"/>
  <c r="S36" i="2"/>
  <c r="O38" i="2"/>
  <c r="K40" i="2"/>
  <c r="E56" i="9" l="1" a="1"/>
  <c r="E56" i="9" s="1"/>
  <c r="F56" i="9" s="1"/>
  <c r="F55" i="9"/>
  <c r="B58" i="9"/>
  <c r="D57" i="9"/>
  <c r="C57" i="9"/>
  <c r="W37" i="2"/>
  <c r="S37" i="2"/>
  <c r="O39" i="2"/>
  <c r="K41" i="2"/>
  <c r="E57" i="9" l="1" a="1"/>
  <c r="E57" i="9" s="1"/>
  <c r="F57" i="9" s="1"/>
  <c r="D58" i="9"/>
  <c r="C58" i="9"/>
  <c r="B59" i="9"/>
  <c r="W38" i="2"/>
  <c r="S38" i="2"/>
  <c r="O40" i="2"/>
  <c r="K42" i="2"/>
  <c r="E58" i="9" l="1" a="1"/>
  <c r="E58" i="9" s="1"/>
  <c r="F58" i="9" s="1"/>
  <c r="C59" i="9"/>
  <c r="D59" i="9"/>
  <c r="B60" i="9"/>
  <c r="W39" i="2"/>
  <c r="S39" i="2"/>
  <c r="O41" i="2"/>
  <c r="D60" i="9" l="1"/>
  <c r="C60" i="9"/>
  <c r="B61" i="9"/>
  <c r="E59" i="9" a="1"/>
  <c r="E59" i="9" s="1"/>
  <c r="W40" i="2"/>
  <c r="S40" i="2"/>
  <c r="E60" i="9" l="1" a="1"/>
  <c r="E60" i="9" s="1"/>
  <c r="F60" i="9" s="1"/>
  <c r="F59" i="9"/>
  <c r="B62" i="9"/>
  <c r="D61" i="9"/>
  <c r="C61" i="9"/>
  <c r="W41" i="2"/>
  <c r="S41" i="2"/>
  <c r="E61" i="9" l="1" a="1"/>
  <c r="E61" i="9" s="1"/>
  <c r="F61" i="9" s="1"/>
  <c r="B63" i="9"/>
  <c r="D62" i="9"/>
  <c r="C62" i="9"/>
  <c r="E62" i="9" s="1" a="1"/>
  <c r="E62" i="9" s="1"/>
  <c r="F62" i="9" s="1"/>
  <c r="S42" i="2"/>
  <c r="C63" i="9" l="1"/>
  <c r="B64" i="9"/>
  <c r="D63" i="9"/>
  <c r="C1" i="4"/>
  <c r="H3" i="2" s="1"/>
  <c r="C64" i="9" l="1"/>
  <c r="D64" i="9"/>
  <c r="B65" i="9"/>
  <c r="C3" i="4"/>
  <c r="E63" i="9" a="1"/>
  <c r="E63" i="9" s="1"/>
  <c r="F63" i="9" l="1"/>
  <c r="B3" i="4" a="1"/>
  <c r="B3" i="4" s="1"/>
  <c r="D3" i="4" a="1"/>
  <c r="D3" i="4" s="1"/>
  <c r="C4" i="4"/>
  <c r="D65" i="9"/>
  <c r="B66" i="9"/>
  <c r="C65" i="9"/>
  <c r="E64" i="9" a="1"/>
  <c r="E64" i="9" s="1"/>
  <c r="E65" i="9" l="1" a="1"/>
  <c r="E65" i="9" s="1"/>
  <c r="G4" i="9" a="1"/>
  <c r="G4" i="9" s="1"/>
  <c r="G5" i="9" a="1"/>
  <c r="G5" i="9" s="1"/>
  <c r="G6" i="9" a="1"/>
  <c r="G6" i="9" s="1"/>
  <c r="G7" i="9" a="1"/>
  <c r="G7" i="9" s="1"/>
  <c r="G8" i="9" a="1"/>
  <c r="G8" i="9" s="1"/>
  <c r="F65" i="9"/>
  <c r="B67" i="9"/>
  <c r="D66" i="9"/>
  <c r="C66" i="9"/>
  <c r="D4" i="4" a="1"/>
  <c r="D4" i="4" s="1"/>
  <c r="B4" i="4" a="1"/>
  <c r="B4" i="4" s="1"/>
  <c r="G12" i="9" s="1" a="1"/>
  <c r="G12" i="9" s="1"/>
  <c r="C5" i="4"/>
  <c r="G9" i="9" a="1"/>
  <c r="G9" i="9" s="1"/>
  <c r="G10" i="9" a="1"/>
  <c r="G10" i="9" s="1"/>
  <c r="G11" i="9" a="1"/>
  <c r="G11" i="9" s="1"/>
  <c r="F64" i="9"/>
  <c r="G15" i="9" l="1" a="1"/>
  <c r="G15" i="9" s="1"/>
  <c r="G14" i="9" a="1"/>
  <c r="G14" i="9" s="1"/>
  <c r="I14" i="9" s="1"/>
  <c r="J14" i="9" s="1"/>
  <c r="G13" i="9" a="1"/>
  <c r="G13" i="9" s="1"/>
  <c r="I13" i="9" s="1"/>
  <c r="K13" i="9" s="1"/>
  <c r="E66" i="9" a="1"/>
  <c r="E66" i="9" s="1"/>
  <c r="F66" i="9" s="1"/>
  <c r="I7" i="9"/>
  <c r="J7" i="9" s="1"/>
  <c r="I6" i="9"/>
  <c r="K6" i="9" s="1"/>
  <c r="I5" i="9"/>
  <c r="J5" i="9" s="1"/>
  <c r="I8" i="9"/>
  <c r="K8" i="9" s="1"/>
  <c r="I4" i="9"/>
  <c r="K4" i="9" s="1"/>
  <c r="D5" i="4" a="1"/>
  <c r="D5" i="4" s="1"/>
  <c r="B5" i="4" a="1"/>
  <c r="B5" i="4" s="1"/>
  <c r="G19" i="9" s="1" a="1"/>
  <c r="G19" i="9" s="1"/>
  <c r="C6" i="4"/>
  <c r="G16" i="9" a="1"/>
  <c r="G16" i="9" s="1"/>
  <c r="G17" i="9" a="1"/>
  <c r="G17" i="9" s="1"/>
  <c r="G18" i="9" a="1"/>
  <c r="G18" i="9" s="1"/>
  <c r="G20" i="9" a="1"/>
  <c r="G20" i="9" s="1"/>
  <c r="I12" i="9"/>
  <c r="J12" i="9" s="1"/>
  <c r="I11" i="9"/>
  <c r="K11" i="9" s="1"/>
  <c r="I10" i="9"/>
  <c r="K10" i="9" s="1"/>
  <c r="C67" i="9"/>
  <c r="D67" i="9"/>
  <c r="B68" i="9"/>
  <c r="I15" i="9"/>
  <c r="K15" i="9" s="1"/>
  <c r="I9" i="9"/>
  <c r="K9" i="9" s="1"/>
  <c r="G21" i="9" l="1" a="1"/>
  <c r="G21" i="9" s="1"/>
  <c r="E67" i="9" a="1"/>
  <c r="E67" i="9" s="1"/>
  <c r="F67" i="9" s="1"/>
  <c r="J6" i="9"/>
  <c r="J8" i="9"/>
  <c r="J4" i="9"/>
  <c r="K5" i="9"/>
  <c r="L5" i="9" s="1"/>
  <c r="N5" i="9" s="1"/>
  <c r="K7" i="9"/>
  <c r="L7" i="9" s="1"/>
  <c r="M7" i="9" s="1"/>
  <c r="G22" i="9" a="1"/>
  <c r="G22" i="9" s="1"/>
  <c r="I22" i="9" s="1"/>
  <c r="K22" i="9" s="1"/>
  <c r="L8" i="9"/>
  <c r="N8" i="9" s="1"/>
  <c r="L6" i="9"/>
  <c r="M6" i="9" s="1"/>
  <c r="L4" i="9"/>
  <c r="N4" i="9" s="1"/>
  <c r="J11" i="9"/>
  <c r="K12" i="9"/>
  <c r="L12" i="9" s="1"/>
  <c r="M12" i="9" s="1"/>
  <c r="J13" i="9"/>
  <c r="L9" i="9"/>
  <c r="N9" i="9" s="1"/>
  <c r="L13" i="9"/>
  <c r="N13" i="9" s="1"/>
  <c r="L11" i="9"/>
  <c r="M11" i="9" s="1"/>
  <c r="L15" i="9"/>
  <c r="N15" i="9" s="1"/>
  <c r="L10" i="9"/>
  <c r="M10" i="9" s="1"/>
  <c r="I20" i="9"/>
  <c r="J20" i="9" s="1"/>
  <c r="I19" i="9"/>
  <c r="J19" i="9" s="1"/>
  <c r="J15" i="9"/>
  <c r="I18" i="9"/>
  <c r="K18" i="9" s="1"/>
  <c r="J9" i="9"/>
  <c r="D68" i="9"/>
  <c r="C68" i="9"/>
  <c r="B69" i="9"/>
  <c r="K14" i="9"/>
  <c r="I17" i="9"/>
  <c r="J17" i="9" s="1"/>
  <c r="I16" i="9"/>
  <c r="K16" i="9" s="1"/>
  <c r="B6" i="4" a="1"/>
  <c r="B6" i="4" s="1"/>
  <c r="G28" i="9" s="1" a="1"/>
  <c r="G28" i="9" s="1"/>
  <c r="D6" i="4" a="1"/>
  <c r="D6" i="4" s="1"/>
  <c r="C7" i="4"/>
  <c r="J10" i="9"/>
  <c r="I21" i="9"/>
  <c r="J21" i="9" s="1"/>
  <c r="G23" i="9" a="1"/>
  <c r="G23" i="9" s="1"/>
  <c r="G24" i="9" a="1"/>
  <c r="G24" i="9" s="1"/>
  <c r="G25" i="9" a="1"/>
  <c r="G25" i="9" s="1"/>
  <c r="G26" i="9" a="1"/>
  <c r="G26" i="9" s="1"/>
  <c r="G29" i="9" l="1" a="1"/>
  <c r="G29" i="9" s="1"/>
  <c r="G27" i="9" a="1"/>
  <c r="G27" i="9" s="1"/>
  <c r="I27" i="9" s="1"/>
  <c r="J27" i="9" s="1"/>
  <c r="E68" i="9" a="1"/>
  <c r="E68" i="9" s="1"/>
  <c r="F68" i="9" s="1"/>
  <c r="M4" i="9"/>
  <c r="M5" i="9"/>
  <c r="M8" i="9"/>
  <c r="O4" i="9"/>
  <c r="P4" i="9" s="1"/>
  <c r="O5" i="9"/>
  <c r="P5" i="9" s="1"/>
  <c r="O8" i="9"/>
  <c r="Q8" i="9" s="1"/>
  <c r="N7" i="9"/>
  <c r="N6" i="9"/>
  <c r="K20" i="9"/>
  <c r="L20" i="9" s="1"/>
  <c r="N20" i="9" s="1"/>
  <c r="N11" i="9"/>
  <c r="O11" i="9" s="1"/>
  <c r="N12" i="9"/>
  <c r="O12" i="9" s="1"/>
  <c r="Q12" i="9" s="1"/>
  <c r="M9" i="9"/>
  <c r="N10" i="9"/>
  <c r="O10" i="9" s="1"/>
  <c r="P10" i="9" s="1"/>
  <c r="L16" i="9"/>
  <c r="N16" i="9" s="1"/>
  <c r="L22" i="9"/>
  <c r="N22" i="9" s="1"/>
  <c r="L18" i="9"/>
  <c r="N18" i="9" s="1"/>
  <c r="O13" i="9"/>
  <c r="P13" i="9" s="1"/>
  <c r="O15" i="9"/>
  <c r="Q15" i="9" s="1"/>
  <c r="O9" i="9"/>
  <c r="P9" i="9" s="1"/>
  <c r="K19" i="9"/>
  <c r="I29" i="9"/>
  <c r="K29" i="9" s="1"/>
  <c r="J16" i="9"/>
  <c r="I28" i="9"/>
  <c r="J28" i="9" s="1"/>
  <c r="K21" i="9"/>
  <c r="M13" i="9"/>
  <c r="I26" i="9"/>
  <c r="J26" i="9" s="1"/>
  <c r="K17" i="9"/>
  <c r="J18" i="9"/>
  <c r="I25" i="9"/>
  <c r="K25" i="9" s="1"/>
  <c r="C8" i="4"/>
  <c r="B7" i="4" a="1"/>
  <c r="B7" i="4" s="1"/>
  <c r="G32" i="9" s="1" a="1"/>
  <c r="G32" i="9" s="1"/>
  <c r="D7" i="4" a="1"/>
  <c r="D7" i="4" s="1"/>
  <c r="M15" i="9"/>
  <c r="I24" i="9"/>
  <c r="J24" i="9" s="1"/>
  <c r="L14" i="9"/>
  <c r="M14" i="9" s="1"/>
  <c r="J22" i="9"/>
  <c r="I23" i="9"/>
  <c r="K23" i="9" s="1"/>
  <c r="G30" i="9" a="1"/>
  <c r="G30" i="9" s="1"/>
  <c r="G31" i="9" a="1"/>
  <c r="G31" i="9" s="1"/>
  <c r="G33" i="9" a="1"/>
  <c r="G33" i="9" s="1"/>
  <c r="G34" i="9" a="1"/>
  <c r="G34" i="9" s="1"/>
  <c r="G36" i="9" a="1"/>
  <c r="G36" i="9" s="1"/>
  <c r="G35" i="9" a="1"/>
  <c r="G35" i="9" s="1"/>
  <c r="D69" i="9"/>
  <c r="B70" i="9"/>
  <c r="C69" i="9"/>
  <c r="H4" i="9" l="1" a="1"/>
  <c r="H4" i="9" s="1"/>
  <c r="D14" i="2" s="1" a="1"/>
  <c r="D14" i="2" s="1"/>
  <c r="E69" i="9" a="1"/>
  <c r="E69" i="9" s="1"/>
  <c r="F69" i="9" s="1"/>
  <c r="O6" i="9"/>
  <c r="Q6" i="9" s="1"/>
  <c r="Q5" i="9"/>
  <c r="R8" i="9"/>
  <c r="T8" i="9" s="1"/>
  <c r="O7" i="9"/>
  <c r="Q7" i="9" s="1"/>
  <c r="P8" i="9"/>
  <c r="Q4" i="9"/>
  <c r="P12" i="9"/>
  <c r="Q11" i="9"/>
  <c r="R11" i="9" s="1"/>
  <c r="T11" i="9" s="1"/>
  <c r="P11" i="9"/>
  <c r="K26" i="9"/>
  <c r="L26" i="9" s="1"/>
  <c r="M26" i="9" s="1"/>
  <c r="J25" i="9"/>
  <c r="K28" i="9"/>
  <c r="L28" i="9" s="1"/>
  <c r="M28" i="9" s="1"/>
  <c r="Q10" i="9"/>
  <c r="R10" i="9" s="1"/>
  <c r="T10" i="9" s="1"/>
  <c r="Q13" i="9"/>
  <c r="R13" i="9" s="1"/>
  <c r="T13" i="9" s="1"/>
  <c r="M18" i="9"/>
  <c r="N14" i="9"/>
  <c r="O18" i="9"/>
  <c r="P18" i="9" s="1"/>
  <c r="O20" i="9"/>
  <c r="P20" i="9" s="1"/>
  <c r="R15" i="9"/>
  <c r="S15" i="9" s="1"/>
  <c r="O22" i="9"/>
  <c r="Q22" i="9" s="1"/>
  <c r="L23" i="9"/>
  <c r="N23" i="9" s="1"/>
  <c r="L25" i="9"/>
  <c r="N25" i="9" s="1"/>
  <c r="L29" i="9"/>
  <c r="N29" i="9" s="1"/>
  <c r="O16" i="9"/>
  <c r="Q16" i="9" s="1"/>
  <c r="I34" i="9"/>
  <c r="K34" i="9" s="1"/>
  <c r="K27" i="9"/>
  <c r="J29" i="9"/>
  <c r="I33" i="9"/>
  <c r="K33" i="9" s="1"/>
  <c r="M20" i="9"/>
  <c r="R12" i="9"/>
  <c r="S12" i="9" s="1"/>
  <c r="P15" i="9"/>
  <c r="B71" i="9"/>
  <c r="D70" i="9"/>
  <c r="C70" i="9"/>
  <c r="I31" i="9"/>
  <c r="K31" i="9" s="1"/>
  <c r="L21" i="9"/>
  <c r="N21" i="9" s="1"/>
  <c r="M22" i="9"/>
  <c r="G37" i="9" a="1"/>
  <c r="G37" i="9" s="1"/>
  <c r="G38" i="9" a="1"/>
  <c r="G38" i="9" s="1"/>
  <c r="L19" i="9"/>
  <c r="M19" i="9" s="1"/>
  <c r="I32" i="9"/>
  <c r="J32" i="9" s="1"/>
  <c r="D8" i="4" a="1"/>
  <c r="D8" i="4" s="1"/>
  <c r="C9" i="4"/>
  <c r="B8" i="4" a="1"/>
  <c r="B8" i="4" s="1"/>
  <c r="G41" i="9" s="1" a="1"/>
  <c r="G41" i="9" s="1"/>
  <c r="I35" i="9"/>
  <c r="J35" i="9" s="1"/>
  <c r="J23" i="9"/>
  <c r="K24" i="9"/>
  <c r="Q9" i="9"/>
  <c r="M16" i="9"/>
  <c r="I30" i="9"/>
  <c r="J30" i="9" s="1"/>
  <c r="L17" i="9"/>
  <c r="M17" i="9" s="1"/>
  <c r="I36" i="9"/>
  <c r="J36" i="9" s="1"/>
  <c r="E70" i="9" l="1" a="1"/>
  <c r="E70" i="9" s="1"/>
  <c r="F70" i="9" s="1"/>
  <c r="P7" i="9"/>
  <c r="G40" i="9" a="1"/>
  <c r="G40" i="9" s="1"/>
  <c r="I40" i="9" s="1"/>
  <c r="K40" i="9" s="1"/>
  <c r="U8" i="9"/>
  <c r="W8" i="9" s="1"/>
  <c r="G43" i="9" a="1"/>
  <c r="G43" i="9" s="1"/>
  <c r="I43" i="9" s="1"/>
  <c r="K43" i="9" s="1"/>
  <c r="R5" i="9"/>
  <c r="T5" i="9" s="1"/>
  <c r="G39" i="9" a="1"/>
  <c r="G39" i="9" s="1"/>
  <c r="G42" i="9" a="1"/>
  <c r="G42" i="9" s="1"/>
  <c r="I42" i="9" s="1"/>
  <c r="K42" i="9" s="1"/>
  <c r="R7" i="9"/>
  <c r="T7" i="9" s="1"/>
  <c r="P6" i="9"/>
  <c r="R4" i="9"/>
  <c r="S4" i="9" s="1"/>
  <c r="S8" i="9"/>
  <c r="R6" i="9"/>
  <c r="T6" i="9" s="1"/>
  <c r="O14" i="9"/>
  <c r="Q14" i="9" s="1"/>
  <c r="R14" i="9" s="1"/>
  <c r="T14" i="9" s="1"/>
  <c r="J31" i="9"/>
  <c r="N26" i="9"/>
  <c r="O26" i="9" s="1"/>
  <c r="P26" i="9" s="1"/>
  <c r="T12" i="9"/>
  <c r="U12" i="9" s="1"/>
  <c r="V12" i="9" s="1"/>
  <c r="P22" i="9"/>
  <c r="P16" i="9"/>
  <c r="T15" i="9"/>
  <c r="U15" i="9" s="1"/>
  <c r="V15" i="9" s="1"/>
  <c r="N17" i="9"/>
  <c r="O17" i="9" s="1"/>
  <c r="P17" i="9" s="1"/>
  <c r="M23" i="9"/>
  <c r="S11" i="9"/>
  <c r="N19" i="9"/>
  <c r="O19" i="9" s="1"/>
  <c r="Q19" i="9" s="1"/>
  <c r="J33" i="9"/>
  <c r="R22" i="9"/>
  <c r="T22" i="9" s="1"/>
  <c r="U10" i="9"/>
  <c r="V10" i="9" s="1"/>
  <c r="O29" i="9"/>
  <c r="P29" i="9" s="1"/>
  <c r="L33" i="9"/>
  <c r="N33" i="9" s="1"/>
  <c r="O25" i="9"/>
  <c r="Q25" i="9" s="1"/>
  <c r="O21" i="9"/>
  <c r="P21" i="9" s="1"/>
  <c r="U13" i="9"/>
  <c r="W13" i="9" s="1"/>
  <c r="O23" i="9"/>
  <c r="Q23" i="9" s="1"/>
  <c r="L34" i="9"/>
  <c r="N34" i="9" s="1"/>
  <c r="U11" i="9"/>
  <c r="V11" i="9" s="1"/>
  <c r="I39" i="9"/>
  <c r="J39" i="9" s="1"/>
  <c r="I38" i="9"/>
  <c r="J38" i="9" s="1"/>
  <c r="L31" i="9"/>
  <c r="M31" i="9" s="1"/>
  <c r="L27" i="9"/>
  <c r="N27" i="9" s="1"/>
  <c r="M29" i="9"/>
  <c r="Q20" i="9"/>
  <c r="I37" i="9"/>
  <c r="J37" i="9" s="1"/>
  <c r="K30" i="9"/>
  <c r="S13" i="9"/>
  <c r="S10" i="9"/>
  <c r="J34" i="9"/>
  <c r="Q18" i="9"/>
  <c r="K35" i="9"/>
  <c r="N28" i="9"/>
  <c r="K36" i="9"/>
  <c r="G44" i="9" a="1"/>
  <c r="G44" i="9" s="1"/>
  <c r="G45" i="9" a="1"/>
  <c r="G45" i="9" s="1"/>
  <c r="G46" i="9" a="1"/>
  <c r="G46" i="9" s="1"/>
  <c r="M25" i="9"/>
  <c r="R9" i="9"/>
  <c r="S9" i="9" s="1"/>
  <c r="D9" i="4" a="1"/>
  <c r="D9" i="4" s="1"/>
  <c r="C10" i="4"/>
  <c r="B9" i="4" a="1"/>
  <c r="B9" i="4" s="1"/>
  <c r="G48" i="9" s="1" a="1"/>
  <c r="G48" i="9" s="1"/>
  <c r="M21" i="9"/>
  <c r="C71" i="9"/>
  <c r="D71" i="9"/>
  <c r="B72" i="9"/>
  <c r="L24" i="9"/>
  <c r="M24" i="9" s="1"/>
  <c r="I41" i="9"/>
  <c r="J41" i="9" s="1"/>
  <c r="K32" i="9"/>
  <c r="R16" i="9"/>
  <c r="T16" i="9" s="1"/>
  <c r="G50" i="9" l="1" a="1"/>
  <c r="G50" i="9" s="1"/>
  <c r="G47" i="9" a="1"/>
  <c r="G47" i="9" s="1"/>
  <c r="G49" i="9" a="1"/>
  <c r="G49" i="9" s="1"/>
  <c r="E71" i="9" a="1"/>
  <c r="E71" i="9" s="1"/>
  <c r="F71" i="9" s="1"/>
  <c r="S6" i="9"/>
  <c r="U6" i="9"/>
  <c r="W6" i="9" s="1"/>
  <c r="V8" i="9"/>
  <c r="S7" i="9"/>
  <c r="S5" i="9"/>
  <c r="H5" i="9" s="1" a="1"/>
  <c r="H5" i="9" s="1"/>
  <c r="D15" i="2" s="1" a="1"/>
  <c r="D15" i="2" s="1"/>
  <c r="X8" i="9"/>
  <c r="Z8" i="9" s="1"/>
  <c r="T4" i="9"/>
  <c r="U7" i="9"/>
  <c r="V7" i="9" s="1"/>
  <c r="U5" i="9"/>
  <c r="V5" i="9" s="1"/>
  <c r="T9" i="9"/>
  <c r="U9" i="9" s="1"/>
  <c r="W9" i="9" s="1"/>
  <c r="P14" i="9"/>
  <c r="K39" i="9"/>
  <c r="L39" i="9" s="1"/>
  <c r="M39" i="9" s="1"/>
  <c r="W11" i="9"/>
  <c r="X11" i="9" s="1"/>
  <c r="Y11" i="9" s="1"/>
  <c r="K38" i="9"/>
  <c r="L38" i="9" s="1"/>
  <c r="W15" i="9"/>
  <c r="X15" i="9" s="1"/>
  <c r="Z15" i="9" s="1"/>
  <c r="W12" i="9"/>
  <c r="X12" i="9" s="1"/>
  <c r="Z12" i="9" s="1"/>
  <c r="K37" i="9"/>
  <c r="L37" i="9" s="1"/>
  <c r="N37" i="9" s="1"/>
  <c r="Q29" i="9"/>
  <c r="R29" i="9" s="1"/>
  <c r="S29" i="9" s="1"/>
  <c r="Q17" i="9"/>
  <c r="R17" i="9" s="1"/>
  <c r="S17" i="9" s="1"/>
  <c r="Q21" i="9"/>
  <c r="R21" i="9" s="1"/>
  <c r="T21" i="9" s="1"/>
  <c r="W10" i="9"/>
  <c r="X10" i="9" s="1"/>
  <c r="P25" i="9"/>
  <c r="J40" i="9"/>
  <c r="K41" i="9"/>
  <c r="L41" i="9" s="1"/>
  <c r="N41" i="9" s="1"/>
  <c r="J43" i="9"/>
  <c r="P23" i="9"/>
  <c r="M27" i="9"/>
  <c r="V13" i="9"/>
  <c r="R23" i="9"/>
  <c r="S23" i="9" s="1"/>
  <c r="U16" i="9"/>
  <c r="W16" i="9" s="1"/>
  <c r="O27" i="9"/>
  <c r="Q27" i="9" s="1"/>
  <c r="R19" i="9"/>
  <c r="T19" i="9" s="1"/>
  <c r="U14" i="9"/>
  <c r="W14" i="9" s="1"/>
  <c r="O33" i="9"/>
  <c r="P33" i="9" s="1"/>
  <c r="X13" i="9"/>
  <c r="Z13" i="9" s="1"/>
  <c r="L42" i="9"/>
  <c r="N42" i="9" s="1"/>
  <c r="L40" i="9"/>
  <c r="M40" i="9" s="1"/>
  <c r="L43" i="9"/>
  <c r="N43" i="9" s="1"/>
  <c r="O34" i="9"/>
  <c r="P34" i="9" s="1"/>
  <c r="U22" i="9"/>
  <c r="W22" i="9" s="1"/>
  <c r="L32" i="9"/>
  <c r="M32" i="9" s="1"/>
  <c r="N24" i="9"/>
  <c r="I50" i="9"/>
  <c r="J50" i="9" s="1"/>
  <c r="O28" i="9"/>
  <c r="P28" i="9" s="1"/>
  <c r="J42" i="9"/>
  <c r="I48" i="9"/>
  <c r="K48" i="9" s="1"/>
  <c r="R18" i="9"/>
  <c r="S18" i="9" s="1"/>
  <c r="Q26" i="9"/>
  <c r="R25" i="9"/>
  <c r="S25" i="9" s="1"/>
  <c r="I47" i="9"/>
  <c r="K47" i="9" s="1"/>
  <c r="N31" i="9"/>
  <c r="S16" i="9"/>
  <c r="I46" i="9"/>
  <c r="J46" i="9" s="1"/>
  <c r="L35" i="9"/>
  <c r="N35" i="9" s="1"/>
  <c r="C72" i="9"/>
  <c r="D72" i="9"/>
  <c r="B73" i="9"/>
  <c r="G51" i="9" a="1"/>
  <c r="G51" i="9" s="1"/>
  <c r="G52" i="9" a="1"/>
  <c r="G52" i="9" s="1"/>
  <c r="G53" i="9" a="1"/>
  <c r="G53" i="9" s="1"/>
  <c r="P19" i="9"/>
  <c r="C11" i="4"/>
  <c r="B10" i="4" a="1"/>
  <c r="B10" i="4" s="1"/>
  <c r="G55" i="9" s="1" a="1"/>
  <c r="G55" i="9" s="1"/>
  <c r="D10" i="4" a="1"/>
  <c r="D10" i="4" s="1"/>
  <c r="I45" i="9"/>
  <c r="J45" i="9" s="1"/>
  <c r="S14" i="9"/>
  <c r="M33" i="9"/>
  <c r="S22" i="9"/>
  <c r="I49" i="9"/>
  <c r="J49" i="9" s="1"/>
  <c r="I44" i="9"/>
  <c r="K44" i="9" s="1"/>
  <c r="L30" i="9"/>
  <c r="N30" i="9" s="1"/>
  <c r="R20" i="9"/>
  <c r="S20" i="9" s="1"/>
  <c r="M34" i="9"/>
  <c r="L36" i="9"/>
  <c r="M36" i="9" s="1"/>
  <c r="G54" i="9" l="1" a="1"/>
  <c r="G54" i="9" s="1"/>
  <c r="G57" i="9" a="1"/>
  <c r="G57" i="9" s="1"/>
  <c r="Y8" i="9"/>
  <c r="W5" i="9"/>
  <c r="X5" i="9" s="1"/>
  <c r="Y5" i="9" s="1"/>
  <c r="U4" i="9"/>
  <c r="V4" i="9" s="1"/>
  <c r="G56" i="9" a="1"/>
  <c r="G56" i="9" s="1"/>
  <c r="I56" i="9" s="1"/>
  <c r="J56" i="9" s="1"/>
  <c r="W7" i="9"/>
  <c r="AA8" i="9"/>
  <c r="AC8" i="9" s="1"/>
  <c r="V6" i="9"/>
  <c r="H6" i="9" s="1" a="1"/>
  <c r="H6" i="9" s="1"/>
  <c r="D16" i="2" s="1" a="1"/>
  <c r="D16" i="2" s="1"/>
  <c r="X6" i="9"/>
  <c r="Z6" i="9" s="1"/>
  <c r="M30" i="9"/>
  <c r="M35" i="9"/>
  <c r="J44" i="9"/>
  <c r="N39" i="9"/>
  <c r="O39" i="9" s="1"/>
  <c r="Q39" i="9" s="1"/>
  <c r="K49" i="9"/>
  <c r="L49" i="9" s="1"/>
  <c r="N49" i="9" s="1"/>
  <c r="J48" i="9"/>
  <c r="Q28" i="9"/>
  <c r="R28" i="9" s="1"/>
  <c r="T28" i="9" s="1"/>
  <c r="N36" i="9"/>
  <c r="O36" i="9" s="1"/>
  <c r="Q36" i="9" s="1"/>
  <c r="N38" i="9"/>
  <c r="O38" i="9" s="1"/>
  <c r="M38" i="9"/>
  <c r="Z10" i="9"/>
  <c r="AA10" i="9" s="1"/>
  <c r="AC10" i="9" s="1"/>
  <c r="Y10" i="9"/>
  <c r="K46" i="9"/>
  <c r="L46" i="9" s="1"/>
  <c r="N46" i="9" s="1"/>
  <c r="V14" i="9"/>
  <c r="V9" i="9"/>
  <c r="Z11" i="9"/>
  <c r="AA11" i="9" s="1"/>
  <c r="AC11" i="9" s="1"/>
  <c r="K50" i="9"/>
  <c r="L50" i="9" s="1"/>
  <c r="N50" i="9" s="1"/>
  <c r="Y13" i="9"/>
  <c r="P27" i="9"/>
  <c r="T18" i="9"/>
  <c r="U18" i="9" s="1"/>
  <c r="W18" i="9" s="1"/>
  <c r="Q33" i="9"/>
  <c r="R33" i="9" s="1"/>
  <c r="T25" i="9"/>
  <c r="U25" i="9" s="1"/>
  <c r="W25" i="9" s="1"/>
  <c r="M42" i="9"/>
  <c r="T17" i="9"/>
  <c r="U17" i="9" s="1"/>
  <c r="W17" i="9" s="1"/>
  <c r="S19" i="9"/>
  <c r="U19" i="9"/>
  <c r="V19" i="9" s="1"/>
  <c r="AA12" i="9"/>
  <c r="AB12" i="9" s="1"/>
  <c r="X22" i="9"/>
  <c r="Z22" i="9" s="1"/>
  <c r="L47" i="9"/>
  <c r="M47" i="9" s="1"/>
  <c r="O41" i="9"/>
  <c r="P41" i="9" s="1"/>
  <c r="O43" i="9"/>
  <c r="P43" i="9" s="1"/>
  <c r="O37" i="9"/>
  <c r="Q37" i="9" s="1"/>
  <c r="U21" i="9"/>
  <c r="W21" i="9" s="1"/>
  <c r="X16" i="9"/>
  <c r="Z16" i="9" s="1"/>
  <c r="AA15" i="9"/>
  <c r="AC15" i="9" s="1"/>
  <c r="X9" i="9"/>
  <c r="Y9" i="9" s="1"/>
  <c r="O42" i="9"/>
  <c r="Q42" i="9" s="1"/>
  <c r="I54" i="9"/>
  <c r="J54" i="9" s="1"/>
  <c r="O31" i="9"/>
  <c r="Q31" i="9" s="1"/>
  <c r="T29" i="9"/>
  <c r="Q34" i="9"/>
  <c r="R27" i="9"/>
  <c r="S27" i="9" s="1"/>
  <c r="O30" i="9"/>
  <c r="Q30" i="9" s="1"/>
  <c r="I52" i="9"/>
  <c r="K52" i="9" s="1"/>
  <c r="M41" i="9"/>
  <c r="J47" i="9"/>
  <c r="L48" i="9"/>
  <c r="M48" i="9" s="1"/>
  <c r="N32" i="9"/>
  <c r="M43" i="9"/>
  <c r="X14" i="9"/>
  <c r="Y14" i="9" s="1"/>
  <c r="V16" i="9"/>
  <c r="G58" i="9" a="1"/>
  <c r="G58" i="9" s="1"/>
  <c r="G59" i="9" a="1"/>
  <c r="G59" i="9" s="1"/>
  <c r="D11" i="4" a="1"/>
  <c r="D11" i="4" s="1"/>
  <c r="B11" i="4" a="1"/>
  <c r="B11" i="4" s="1"/>
  <c r="G60" i="9" s="1" a="1"/>
  <c r="G60" i="9" s="1"/>
  <c r="C12" i="4"/>
  <c r="I51" i="9"/>
  <c r="K51" i="9" s="1"/>
  <c r="Y12" i="9"/>
  <c r="AA13" i="9"/>
  <c r="AB13" i="9" s="1"/>
  <c r="L44" i="9"/>
  <c r="M44" i="9" s="1"/>
  <c r="O35" i="9"/>
  <c r="Q35" i="9" s="1"/>
  <c r="I57" i="9"/>
  <c r="J57" i="9" s="1"/>
  <c r="D73" i="9"/>
  <c r="B74" i="9"/>
  <c r="C73" i="9"/>
  <c r="R26" i="9"/>
  <c r="T26" i="9" s="1"/>
  <c r="M37" i="9"/>
  <c r="O24" i="9"/>
  <c r="Q24" i="9" s="1"/>
  <c r="V22" i="9"/>
  <c r="T23" i="9"/>
  <c r="T20" i="9"/>
  <c r="Y15" i="9"/>
  <c r="S21" i="9"/>
  <c r="N40" i="9"/>
  <c r="I53" i="9"/>
  <c r="J53" i="9" s="1"/>
  <c r="K45" i="9"/>
  <c r="I55" i="9"/>
  <c r="J55" i="9" s="1"/>
  <c r="E72" i="9" a="1"/>
  <c r="E72" i="9" s="1"/>
  <c r="H13" i="9" l="1" a="1"/>
  <c r="H13" i="9" s="1"/>
  <c r="D23" i="2" s="1" a="1"/>
  <c r="D23" i="2" s="1"/>
  <c r="G63" i="9" a="1"/>
  <c r="G63" i="9" s="1"/>
  <c r="E73" i="9" a="1"/>
  <c r="E73" i="9" s="1"/>
  <c r="F73" i="9" s="1"/>
  <c r="AB8" i="9"/>
  <c r="H8" i="9" s="1" a="1"/>
  <c r="H8" i="9" s="1"/>
  <c r="D18" i="2" s="1" a="1"/>
  <c r="D18" i="2" s="1"/>
  <c r="W4" i="9"/>
  <c r="X4" i="9" s="1"/>
  <c r="Z4" i="9" s="1"/>
  <c r="Y6" i="9"/>
  <c r="G61" i="9" a="1"/>
  <c r="G61" i="9" s="1"/>
  <c r="I61" i="9" s="1"/>
  <c r="J61" i="9" s="1"/>
  <c r="AA6" i="9"/>
  <c r="AB6" i="9" s="1"/>
  <c r="X7" i="9"/>
  <c r="Y7" i="9" s="1"/>
  <c r="H7" i="9" s="1" a="1"/>
  <c r="H7" i="9" s="1"/>
  <c r="D17" i="2" s="1" a="1"/>
  <c r="D17" i="2" s="1"/>
  <c r="Z5" i="9"/>
  <c r="G62" i="9" a="1"/>
  <c r="G62" i="9" s="1"/>
  <c r="G64" i="9" a="1"/>
  <c r="G64" i="9" s="1"/>
  <c r="I64" i="9" s="1"/>
  <c r="K64" i="9" s="1"/>
  <c r="H12" i="9" a="1"/>
  <c r="H12" i="9" s="1"/>
  <c r="D22" i="2" s="1" a="1"/>
  <c r="D22" i="2" s="1"/>
  <c r="P42" i="9"/>
  <c r="AB15" i="9"/>
  <c r="M50" i="9"/>
  <c r="K54" i="9"/>
  <c r="L54" i="9" s="1"/>
  <c r="N54" i="9" s="1"/>
  <c r="W19" i="9"/>
  <c r="X19" i="9" s="1"/>
  <c r="Y19" i="9" s="1"/>
  <c r="Q41" i="9"/>
  <c r="R41" i="9" s="1"/>
  <c r="S41" i="9" s="1"/>
  <c r="Q38" i="9"/>
  <c r="R38" i="9" s="1"/>
  <c r="S38" i="9" s="1"/>
  <c r="P38" i="9"/>
  <c r="P37" i="9"/>
  <c r="K55" i="9"/>
  <c r="L55" i="9" s="1"/>
  <c r="N55" i="9" s="1"/>
  <c r="K56" i="9"/>
  <c r="L56" i="9" s="1"/>
  <c r="M56" i="9" s="1"/>
  <c r="S26" i="9"/>
  <c r="P39" i="9"/>
  <c r="T27" i="9"/>
  <c r="U27" i="9" s="1"/>
  <c r="V27" i="9" s="1"/>
  <c r="N47" i="9"/>
  <c r="O47" i="9" s="1"/>
  <c r="P47" i="9" s="1"/>
  <c r="K53" i="9"/>
  <c r="L53" i="9" s="1"/>
  <c r="N53" i="9" s="1"/>
  <c r="N44" i="9"/>
  <c r="O44" i="9" s="1"/>
  <c r="P44" i="9" s="1"/>
  <c r="S28" i="9"/>
  <c r="V18" i="9"/>
  <c r="S33" i="9"/>
  <c r="T33" i="9"/>
  <c r="U33" i="9" s="1"/>
  <c r="V33" i="9" s="1"/>
  <c r="M46" i="9"/>
  <c r="Z9" i="9"/>
  <c r="AA9" i="9" s="1"/>
  <c r="AC9" i="9" s="1"/>
  <c r="X18" i="9"/>
  <c r="Y18" i="9" s="1"/>
  <c r="AA16" i="9"/>
  <c r="AC16" i="9" s="1"/>
  <c r="X21" i="9"/>
  <c r="Z21" i="9" s="1"/>
  <c r="U28" i="9"/>
  <c r="W28" i="9" s="1"/>
  <c r="R37" i="9"/>
  <c r="T37" i="9" s="1"/>
  <c r="AA22" i="9"/>
  <c r="AC22" i="9" s="1"/>
  <c r="R36" i="9"/>
  <c r="T36" i="9" s="1"/>
  <c r="R39" i="9"/>
  <c r="T39" i="9" s="1"/>
  <c r="X25" i="9"/>
  <c r="Z25" i="9" s="1"/>
  <c r="L52" i="9"/>
  <c r="M52" i="9" s="1"/>
  <c r="R30" i="9"/>
  <c r="S30" i="9" s="1"/>
  <c r="R31" i="9"/>
  <c r="T31" i="9" s="1"/>
  <c r="X17" i="9"/>
  <c r="Z17" i="9" s="1"/>
  <c r="R24" i="9"/>
  <c r="S24" i="9" s="1"/>
  <c r="R35" i="9"/>
  <c r="T35" i="9" s="1"/>
  <c r="O49" i="9"/>
  <c r="P49" i="9" s="1"/>
  <c r="L51" i="9"/>
  <c r="N51" i="9" s="1"/>
  <c r="AC13" i="9"/>
  <c r="G65" i="9" a="1"/>
  <c r="G65" i="9" s="1"/>
  <c r="G67" i="9" a="1"/>
  <c r="G67" i="9" s="1"/>
  <c r="G66" i="9" a="1"/>
  <c r="G66" i="9" s="1"/>
  <c r="I60" i="9"/>
  <c r="J60" i="9" s="1"/>
  <c r="O32" i="9"/>
  <c r="Q32" i="9" s="1"/>
  <c r="R34" i="9"/>
  <c r="S34" i="9" s="1"/>
  <c r="AC12" i="9"/>
  <c r="F72" i="9"/>
  <c r="I59" i="9"/>
  <c r="K59" i="9" s="1"/>
  <c r="P31" i="9"/>
  <c r="P35" i="9"/>
  <c r="AB11" i="9"/>
  <c r="H11" i="9" s="1" a="1"/>
  <c r="H11" i="9" s="1"/>
  <c r="D21" i="2" s="1" a="1"/>
  <c r="D21" i="2" s="1"/>
  <c r="I58" i="9"/>
  <c r="K58" i="9" s="1"/>
  <c r="N48" i="9"/>
  <c r="P30" i="9"/>
  <c r="V17" i="9"/>
  <c r="R42" i="9"/>
  <c r="S42" i="9" s="1"/>
  <c r="U26" i="9"/>
  <c r="W26" i="9" s="1"/>
  <c r="P24" i="9"/>
  <c r="B75" i="9"/>
  <c r="C74" i="9"/>
  <c r="D74" i="9"/>
  <c r="P36" i="9"/>
  <c r="I63" i="9"/>
  <c r="K63" i="9" s="1"/>
  <c r="Y16" i="9"/>
  <c r="Z14" i="9"/>
  <c r="V25" i="9"/>
  <c r="U29" i="9"/>
  <c r="W29" i="9" s="1"/>
  <c r="O46" i="9"/>
  <c r="Q46" i="9" s="1"/>
  <c r="Q43" i="9"/>
  <c r="O50" i="9"/>
  <c r="P50" i="9" s="1"/>
  <c r="AB10" i="9"/>
  <c r="H10" i="9" s="1" a="1"/>
  <c r="H10" i="9" s="1"/>
  <c r="D20" i="2" s="1" a="1"/>
  <c r="D20" i="2" s="1"/>
  <c r="J51" i="9"/>
  <c r="Y22" i="9"/>
  <c r="L45" i="9"/>
  <c r="M45" i="9" s="1"/>
  <c r="K57" i="9"/>
  <c r="M49" i="9"/>
  <c r="I62" i="9"/>
  <c r="K62" i="9" s="1"/>
  <c r="J52" i="9"/>
  <c r="V21" i="9"/>
  <c r="U23" i="9"/>
  <c r="W23" i="9" s="1"/>
  <c r="O40" i="9"/>
  <c r="P40" i="9" s="1"/>
  <c r="U20" i="9"/>
  <c r="W20" i="9" s="1"/>
  <c r="B12" i="4" a="1"/>
  <c r="B12" i="4" s="1"/>
  <c r="G68" i="9" s="1" a="1"/>
  <c r="G68" i="9" s="1"/>
  <c r="D12" i="4" a="1"/>
  <c r="D12" i="4" s="1"/>
  <c r="C13" i="4"/>
  <c r="G70" i="9" l="1" a="1"/>
  <c r="G70" i="9" s="1"/>
  <c r="G71" i="9" a="1"/>
  <c r="G71" i="9" s="1"/>
  <c r="E74" i="9" a="1"/>
  <c r="E74" i="9" s="1"/>
  <c r="F74" i="9" s="1"/>
  <c r="Z7" i="9"/>
  <c r="AA7" i="9" s="1"/>
  <c r="AC7" i="9" s="1"/>
  <c r="G69" i="9" a="1"/>
  <c r="G69" i="9" s="1"/>
  <c r="I69" i="9" s="1"/>
  <c r="J69" i="9" s="1"/>
  <c r="Y4" i="9"/>
  <c r="AA5" i="9"/>
  <c r="AC5" i="9" s="1"/>
  <c r="AC6" i="9"/>
  <c r="AA4" i="9"/>
  <c r="AC4" i="9" s="1"/>
  <c r="H15" i="9" a="1"/>
  <c r="H15" i="9" s="1"/>
  <c r="D25" i="2" s="1" a="1"/>
  <c r="D25" i="2" s="1"/>
  <c r="T30" i="9"/>
  <c r="U30" i="9" s="1"/>
  <c r="W30" i="9" s="1"/>
  <c r="AB16" i="9"/>
  <c r="H16" i="9" s="1" a="1"/>
  <c r="H16" i="9" s="1"/>
  <c r="D26" i="2" s="1" a="1"/>
  <c r="D26" i="2" s="1"/>
  <c r="Q40" i="9"/>
  <c r="R40" i="9" s="1"/>
  <c r="T40" i="9" s="1"/>
  <c r="S36" i="9"/>
  <c r="M51" i="9"/>
  <c r="Q49" i="9"/>
  <c r="R49" i="9" s="1"/>
  <c r="S49" i="9" s="1"/>
  <c r="Y17" i="9"/>
  <c r="Q44" i="9"/>
  <c r="R44" i="9" s="1"/>
  <c r="S44" i="9" s="1"/>
  <c r="N56" i="9"/>
  <c r="O56" i="9" s="1"/>
  <c r="Q56" i="9" s="1"/>
  <c r="K61" i="9"/>
  <c r="L61" i="9" s="1"/>
  <c r="M61" i="9" s="1"/>
  <c r="K60" i="9"/>
  <c r="L60" i="9" s="1"/>
  <c r="M60" i="9" s="1"/>
  <c r="S37" i="9"/>
  <c r="S35" i="9"/>
  <c r="W27" i="9"/>
  <c r="X27" i="9" s="1"/>
  <c r="Z27" i="9" s="1"/>
  <c r="P32" i="9"/>
  <c r="T24" i="9"/>
  <c r="U24" i="9" s="1"/>
  <c r="V24" i="9" s="1"/>
  <c r="N45" i="9"/>
  <c r="O45" i="9" s="1"/>
  <c r="Q45" i="9" s="1"/>
  <c r="J63" i="9"/>
  <c r="V26" i="9"/>
  <c r="M55" i="9"/>
  <c r="J58" i="9"/>
  <c r="S39" i="9"/>
  <c r="T42" i="9"/>
  <c r="U42" i="9" s="1"/>
  <c r="W42" i="9" s="1"/>
  <c r="Y21" i="9"/>
  <c r="AA25" i="9"/>
  <c r="AC25" i="9" s="1"/>
  <c r="L58" i="9"/>
  <c r="M58" i="9" s="1"/>
  <c r="U39" i="9"/>
  <c r="W39" i="9" s="1"/>
  <c r="X28" i="9"/>
  <c r="Z28" i="9" s="1"/>
  <c r="X23" i="9"/>
  <c r="Z23" i="9" s="1"/>
  <c r="L59" i="9"/>
  <c r="N59" i="9" s="1"/>
  <c r="AA21" i="9"/>
  <c r="AC21" i="9" s="1"/>
  <c r="X26" i="9"/>
  <c r="Z26" i="9" s="1"/>
  <c r="U36" i="9"/>
  <c r="W36" i="9" s="1"/>
  <c r="O53" i="9"/>
  <c r="P53" i="9" s="1"/>
  <c r="AA17" i="9"/>
  <c r="AC17" i="9" s="1"/>
  <c r="X29" i="9"/>
  <c r="Y29" i="9" s="1"/>
  <c r="U31" i="9"/>
  <c r="W31" i="9" s="1"/>
  <c r="L64" i="9"/>
  <c r="N64" i="9" s="1"/>
  <c r="R32" i="9"/>
  <c r="S32" i="9" s="1"/>
  <c r="X20" i="9"/>
  <c r="Z20" i="9" s="1"/>
  <c r="R46" i="9"/>
  <c r="S46" i="9" s="1"/>
  <c r="L62" i="9"/>
  <c r="M62" i="9" s="1"/>
  <c r="O54" i="9"/>
  <c r="P54" i="9" s="1"/>
  <c r="U35" i="9"/>
  <c r="V35" i="9" s="1"/>
  <c r="Z19" i="9"/>
  <c r="G73" i="9" a="1"/>
  <c r="G73" i="9" s="1"/>
  <c r="T41" i="9"/>
  <c r="L57" i="9"/>
  <c r="N57" i="9" s="1"/>
  <c r="I68" i="9"/>
  <c r="J68" i="9" s="1"/>
  <c r="C75" i="9"/>
  <c r="D75" i="9"/>
  <c r="B76" i="9"/>
  <c r="J59" i="9"/>
  <c r="I66" i="9"/>
  <c r="J66" i="9" s="1"/>
  <c r="U37" i="9"/>
  <c r="V37" i="9" s="1"/>
  <c r="V20" i="9"/>
  <c r="W33" i="9"/>
  <c r="P46" i="9"/>
  <c r="Q50" i="9"/>
  <c r="J64" i="9"/>
  <c r="Q47" i="9"/>
  <c r="M54" i="9"/>
  <c r="I67" i="9"/>
  <c r="J67" i="9" s="1"/>
  <c r="T38" i="9"/>
  <c r="N52" i="9"/>
  <c r="AA14" i="9"/>
  <c r="AC14" i="9" s="1"/>
  <c r="G72" i="9" a="1"/>
  <c r="G72" i="9" s="1"/>
  <c r="I65" i="9"/>
  <c r="K65" i="9" s="1"/>
  <c r="S31" i="9"/>
  <c r="V28" i="9"/>
  <c r="Z18" i="9"/>
  <c r="AB9" i="9"/>
  <c r="H9" i="9" s="1" a="1"/>
  <c r="H9" i="9" s="1"/>
  <c r="D19" i="2" s="1" a="1"/>
  <c r="D19" i="2" s="1"/>
  <c r="L63" i="9"/>
  <c r="N63" i="9" s="1"/>
  <c r="J62" i="9"/>
  <c r="R43" i="9"/>
  <c r="T43" i="9" s="1"/>
  <c r="T34" i="9"/>
  <c r="I70" i="9"/>
  <c r="K70" i="9" s="1"/>
  <c r="O51" i="9"/>
  <c r="Q51" i="9" s="1"/>
  <c r="Y25" i="9"/>
  <c r="AB22" i="9"/>
  <c r="M53" i="9"/>
  <c r="B13" i="4" a="1"/>
  <c r="B13" i="4" s="1"/>
  <c r="G74" i="9" s="1" a="1"/>
  <c r="G74" i="9" s="1"/>
  <c r="C14" i="4"/>
  <c r="D13" i="4" a="1"/>
  <c r="D13" i="4" s="1"/>
  <c r="V23" i="9"/>
  <c r="O55" i="9"/>
  <c r="Q55" i="9" s="1"/>
  <c r="V29" i="9"/>
  <c r="O48" i="9"/>
  <c r="P48" i="9" s="1"/>
  <c r="I71" i="9"/>
  <c r="K71" i="9" s="1"/>
  <c r="AB5" i="9" l="1"/>
  <c r="AB7" i="9"/>
  <c r="AB4" i="9"/>
  <c r="H22" i="9" a="1"/>
  <c r="H22" i="9" s="1"/>
  <c r="D32" i="2" s="1" a="1"/>
  <c r="D32" i="2" s="1"/>
  <c r="J65" i="9"/>
  <c r="Y26" i="9"/>
  <c r="V31" i="9"/>
  <c r="Y20" i="9"/>
  <c r="T49" i="9"/>
  <c r="U49" i="9" s="1"/>
  <c r="W49" i="9" s="1"/>
  <c r="M64" i="9"/>
  <c r="N62" i="9"/>
  <c r="O62" i="9" s="1"/>
  <c r="P62" i="9" s="1"/>
  <c r="K67" i="9"/>
  <c r="L67" i="9" s="1"/>
  <c r="M67" i="9" s="1"/>
  <c r="Q53" i="9"/>
  <c r="R53" i="9" s="1"/>
  <c r="S53" i="9" s="1"/>
  <c r="S40" i="9"/>
  <c r="P51" i="9"/>
  <c r="Z29" i="9"/>
  <c r="AA29" i="9" s="1"/>
  <c r="AC29" i="9" s="1"/>
  <c r="V39" i="9"/>
  <c r="N61" i="9"/>
  <c r="O61" i="9" s="1"/>
  <c r="P61" i="9" s="1"/>
  <c r="T44" i="9"/>
  <c r="AB21" i="9"/>
  <c r="H21" i="9" s="1" a="1"/>
  <c r="H21" i="9" s="1"/>
  <c r="D31" i="2" s="1" a="1"/>
  <c r="D31" i="2" s="1"/>
  <c r="M63" i="9"/>
  <c r="Y28" i="9"/>
  <c r="P55" i="9"/>
  <c r="V30" i="9"/>
  <c r="M57" i="9"/>
  <c r="Y27" i="9"/>
  <c r="V36" i="9"/>
  <c r="N58" i="9"/>
  <c r="O58" i="9" s="1"/>
  <c r="P58" i="9" s="1"/>
  <c r="AB14" i="9"/>
  <c r="H14" i="9" s="1" a="1"/>
  <c r="H14" i="9" s="1"/>
  <c r="D24" i="2" s="1" a="1"/>
  <c r="D24" i="2" s="1"/>
  <c r="V42" i="9"/>
  <c r="J71" i="9"/>
  <c r="K69" i="9"/>
  <c r="L69" i="9" s="1"/>
  <c r="M69" i="9" s="1"/>
  <c r="W35" i="9"/>
  <c r="X35" i="9" s="1"/>
  <c r="Y35" i="9" s="1"/>
  <c r="Q48" i="9"/>
  <c r="R48" i="9" s="1"/>
  <c r="T48" i="9" s="1"/>
  <c r="K68" i="9"/>
  <c r="L68" i="9" s="1"/>
  <c r="M68" i="9" s="1"/>
  <c r="AB17" i="9"/>
  <c r="H17" i="9" s="1" a="1"/>
  <c r="H17" i="9" s="1"/>
  <c r="D27" i="2" s="1" a="1"/>
  <c r="D27" i="2" s="1"/>
  <c r="R45" i="9"/>
  <c r="T45" i="9" s="1"/>
  <c r="R51" i="9"/>
  <c r="T51" i="9" s="1"/>
  <c r="L70" i="9"/>
  <c r="M70" i="9" s="1"/>
  <c r="R55" i="9"/>
  <c r="T55" i="9" s="1"/>
  <c r="X30" i="9"/>
  <c r="Z30" i="9" s="1"/>
  <c r="AA27" i="9"/>
  <c r="AB27" i="9" s="1"/>
  <c r="H27" i="9" s="1" a="1"/>
  <c r="H27" i="9" s="1"/>
  <c r="D37" i="2" s="1" a="1"/>
  <c r="D37" i="2" s="1"/>
  <c r="R56" i="9"/>
  <c r="T56" i="9" s="1"/>
  <c r="O59" i="9"/>
  <c r="P59" i="9" s="1"/>
  <c r="X42" i="9"/>
  <c r="Z42" i="9" s="1"/>
  <c r="O57" i="9"/>
  <c r="Q57" i="9" s="1"/>
  <c r="AA20" i="9"/>
  <c r="AC20" i="9" s="1"/>
  <c r="AA23" i="9"/>
  <c r="AC23" i="9" s="1"/>
  <c r="U43" i="9"/>
  <c r="W43" i="9" s="1"/>
  <c r="L71" i="9"/>
  <c r="M71" i="9" s="1"/>
  <c r="U44" i="9"/>
  <c r="W44" i="9" s="1"/>
  <c r="W24" i="9"/>
  <c r="Q54" i="9"/>
  <c r="U34" i="9"/>
  <c r="V34" i="9" s="1"/>
  <c r="U40" i="9"/>
  <c r="V40" i="9" s="1"/>
  <c r="I73" i="9"/>
  <c r="J73" i="9" s="1"/>
  <c r="AA26" i="9"/>
  <c r="AC26" i="9" s="1"/>
  <c r="X39" i="9"/>
  <c r="Z39" i="9" s="1"/>
  <c r="N60" i="9"/>
  <c r="S43" i="9"/>
  <c r="W37" i="9"/>
  <c r="AA19" i="9"/>
  <c r="AB19" i="9" s="1"/>
  <c r="H19" i="9" s="1" a="1"/>
  <c r="H19" i="9" s="1"/>
  <c r="D29" i="2" s="1" a="1"/>
  <c r="D29" i="2" s="1"/>
  <c r="X31" i="9"/>
  <c r="Z31" i="9" s="1"/>
  <c r="Y23" i="9"/>
  <c r="I72" i="9"/>
  <c r="K72" i="9" s="1"/>
  <c r="R47" i="9"/>
  <c r="T47" i="9" s="1"/>
  <c r="T32" i="9"/>
  <c r="D76" i="9"/>
  <c r="C76" i="9"/>
  <c r="B77" i="9"/>
  <c r="L65" i="9"/>
  <c r="M65" i="9" s="1"/>
  <c r="P45" i="9"/>
  <c r="O52" i="9"/>
  <c r="P52" i="9" s="1"/>
  <c r="R50" i="9"/>
  <c r="S50" i="9" s="1"/>
  <c r="K66" i="9"/>
  <c r="U41" i="9"/>
  <c r="V41" i="9" s="1"/>
  <c r="AA28" i="9"/>
  <c r="AB28" i="9" s="1"/>
  <c r="AA18" i="9"/>
  <c r="AC18" i="9" s="1"/>
  <c r="U38" i="9"/>
  <c r="V38" i="9" s="1"/>
  <c r="E75" i="9" a="1"/>
  <c r="E75" i="9" s="1"/>
  <c r="T46" i="9"/>
  <c r="O64" i="9"/>
  <c r="P64" i="9" s="1"/>
  <c r="X36" i="9"/>
  <c r="Y36" i="9" s="1"/>
  <c r="M59" i="9"/>
  <c r="AB25" i="9"/>
  <c r="H25" i="9" s="1" a="1"/>
  <c r="H25" i="9" s="1"/>
  <c r="D35" i="2" s="1" a="1"/>
  <c r="D35" i="2" s="1"/>
  <c r="P56" i="9"/>
  <c r="J70" i="9"/>
  <c r="O63" i="9"/>
  <c r="P63" i="9" s="1"/>
  <c r="D14" i="4" a="1"/>
  <c r="D14" i="4" s="1"/>
  <c r="C15" i="4"/>
  <c r="B14" i="4" a="1"/>
  <c r="B14" i="4" s="1"/>
  <c r="X33" i="9"/>
  <c r="Y33" i="9" s="1"/>
  <c r="I74" i="9"/>
  <c r="J74" i="9" s="1"/>
  <c r="H28" i="9" l="1" a="1"/>
  <c r="H28" i="9" s="1"/>
  <c r="D38" i="2" s="1" a="1"/>
  <c r="D38" i="2" s="1"/>
  <c r="S45" i="9"/>
  <c r="Q62" i="9"/>
  <c r="J72" i="9"/>
  <c r="W40" i="9"/>
  <c r="X40" i="9" s="1"/>
  <c r="Y40" i="9" s="1"/>
  <c r="AB29" i="9"/>
  <c r="Y31" i="9"/>
  <c r="AC27" i="9"/>
  <c r="K73" i="9"/>
  <c r="L73" i="9" s="1"/>
  <c r="N73" i="9" s="1"/>
  <c r="V49" i="9"/>
  <c r="AB18" i="9"/>
  <c r="H18" i="9" s="1" a="1"/>
  <c r="H18" i="9" s="1"/>
  <c r="D28" i="2" s="1" a="1"/>
  <c r="D28" i="2" s="1"/>
  <c r="AC19" i="9"/>
  <c r="W34" i="9"/>
  <c r="S56" i="9"/>
  <c r="Q64" i="9"/>
  <c r="R64" i="9" s="1"/>
  <c r="S64" i="9" s="1"/>
  <c r="AB20" i="9"/>
  <c r="H20" i="9" s="1" a="1"/>
  <c r="H20" i="9" s="1"/>
  <c r="D30" i="2" s="1" a="1"/>
  <c r="D30" i="2" s="1"/>
  <c r="AC28" i="9"/>
  <c r="S48" i="9"/>
  <c r="Q61" i="9"/>
  <c r="R61" i="9" s="1"/>
  <c r="T61" i="9" s="1"/>
  <c r="V44" i="9"/>
  <c r="N67" i="9"/>
  <c r="O67" i="9" s="1"/>
  <c r="P67" i="9" s="1"/>
  <c r="Z35" i="9"/>
  <c r="AA35" i="9" s="1"/>
  <c r="AB35" i="9" s="1"/>
  <c r="H35" i="9" s="1" a="1"/>
  <c r="H35" i="9" s="1"/>
  <c r="H14" i="2" s="1" a="1"/>
  <c r="H14" i="2" s="1"/>
  <c r="Y39" i="9"/>
  <c r="AA30" i="9"/>
  <c r="AB30" i="9" s="1"/>
  <c r="R57" i="9"/>
  <c r="T57" i="9" s="1"/>
  <c r="U55" i="9"/>
  <c r="V55" i="9" s="1"/>
  <c r="AA42" i="9"/>
  <c r="AC42" i="9" s="1"/>
  <c r="X49" i="9"/>
  <c r="Z49" i="9" s="1"/>
  <c r="U47" i="9"/>
  <c r="V47" i="9" s="1"/>
  <c r="U51" i="9"/>
  <c r="W51" i="9" s="1"/>
  <c r="X43" i="9"/>
  <c r="Y43" i="9" s="1"/>
  <c r="U56" i="9"/>
  <c r="W56" i="9" s="1"/>
  <c r="AA39" i="9"/>
  <c r="AB39" i="9" s="1"/>
  <c r="U45" i="9"/>
  <c r="W45" i="9" s="1"/>
  <c r="U32" i="9"/>
  <c r="W32" i="9" s="1"/>
  <c r="Q58" i="9"/>
  <c r="Z36" i="9"/>
  <c r="U48" i="9"/>
  <c r="V48" i="9" s="1"/>
  <c r="O60" i="9"/>
  <c r="Q60" i="9" s="1"/>
  <c r="R54" i="9"/>
  <c r="S54" i="9" s="1"/>
  <c r="Q59" i="9"/>
  <c r="N70" i="9"/>
  <c r="R62" i="9"/>
  <c r="T62" i="9" s="1"/>
  <c r="Z33" i="9"/>
  <c r="W41" i="9"/>
  <c r="T53" i="9"/>
  <c r="D77" i="9"/>
  <c r="B78" i="9"/>
  <c r="C77" i="9"/>
  <c r="S47" i="9"/>
  <c r="N69" i="9"/>
  <c r="X24" i="9"/>
  <c r="Z24" i="9" s="1"/>
  <c r="V43" i="9"/>
  <c r="Y30" i="9"/>
  <c r="W38" i="9"/>
  <c r="Q52" i="9"/>
  <c r="E76" i="9" a="1"/>
  <c r="E76" i="9" s="1"/>
  <c r="P57" i="9"/>
  <c r="S51" i="9"/>
  <c r="L66" i="9"/>
  <c r="N66" i="9" s="1"/>
  <c r="X37" i="9"/>
  <c r="Z37" i="9" s="1"/>
  <c r="X44" i="9"/>
  <c r="Z44" i="9" s="1"/>
  <c r="D15" i="4" a="1"/>
  <c r="D15" i="4" s="1"/>
  <c r="B15" i="4" a="1"/>
  <c r="B15" i="4" s="1"/>
  <c r="C16" i="4"/>
  <c r="L72" i="9"/>
  <c r="M72" i="9" s="1"/>
  <c r="AA31" i="9"/>
  <c r="AC31" i="9" s="1"/>
  <c r="AB23" i="9"/>
  <c r="H23" i="9" s="1" a="1"/>
  <c r="H23" i="9" s="1"/>
  <c r="D33" i="2" s="1" a="1"/>
  <c r="D33" i="2" s="1"/>
  <c r="S55" i="9"/>
  <c r="U46" i="9"/>
  <c r="W46" i="9" s="1"/>
  <c r="T50" i="9"/>
  <c r="N65" i="9"/>
  <c r="N68" i="9"/>
  <c r="AB26" i="9"/>
  <c r="H26" i="9" s="1" a="1"/>
  <c r="H26" i="9" s="1"/>
  <c r="D36" i="2" s="1" a="1"/>
  <c r="D36" i="2" s="1"/>
  <c r="N71" i="9"/>
  <c r="Y42" i="9"/>
  <c r="K74" i="9"/>
  <c r="Q63" i="9"/>
  <c r="F75" i="9"/>
  <c r="G75" i="9" a="1"/>
  <c r="G75" i="9" s="1"/>
  <c r="H30" i="9" l="1" a="1"/>
  <c r="H30" i="9" s="1"/>
  <c r="D40" i="2" s="1" a="1"/>
  <c r="D40" i="2" s="1"/>
  <c r="H39" i="9" a="1"/>
  <c r="H39" i="9" s="1"/>
  <c r="H18" i="2" s="1" a="1"/>
  <c r="H18" i="2" s="1"/>
  <c r="H29" i="9" a="1"/>
  <c r="H29" i="9" s="1"/>
  <c r="D39" i="2" s="1" a="1"/>
  <c r="D39" i="2" s="1"/>
  <c r="V56" i="9"/>
  <c r="Z43" i="9"/>
  <c r="AA43" i="9" s="1"/>
  <c r="AB43" i="9" s="1"/>
  <c r="Q67" i="9"/>
  <c r="R67" i="9" s="1"/>
  <c r="S67" i="9" s="1"/>
  <c r="AB31" i="9"/>
  <c r="H31" i="9" s="1" a="1"/>
  <c r="H31" i="9" s="1"/>
  <c r="D41" i="2" s="1" a="1"/>
  <c r="D41" i="2" s="1"/>
  <c r="Y44" i="9"/>
  <c r="X34" i="9"/>
  <c r="Z34" i="9" s="1"/>
  <c r="AA34" i="9" s="1"/>
  <c r="AC34" i="9" s="1"/>
  <c r="P60" i="9"/>
  <c r="V32" i="9"/>
  <c r="W48" i="9"/>
  <c r="X48" i="9" s="1"/>
  <c r="Y48" i="9" s="1"/>
  <c r="M66" i="9"/>
  <c r="S57" i="9"/>
  <c r="N72" i="9"/>
  <c r="O72" i="9" s="1"/>
  <c r="Q72" i="9" s="1"/>
  <c r="T54" i="9"/>
  <c r="U54" i="9" s="1"/>
  <c r="V54" i="9" s="1"/>
  <c r="V45" i="9"/>
  <c r="V51" i="9"/>
  <c r="W47" i="9"/>
  <c r="X47" i="9" s="1"/>
  <c r="Z47" i="9" s="1"/>
  <c r="S61" i="9"/>
  <c r="M73" i="9"/>
  <c r="S62" i="9"/>
  <c r="AB42" i="9"/>
  <c r="H42" i="9" s="1" a="1"/>
  <c r="H42" i="9" s="1"/>
  <c r="H21" i="2" s="1" a="1"/>
  <c r="H21" i="2" s="1"/>
  <c r="O73" i="9"/>
  <c r="Q73" i="9" s="1"/>
  <c r="AA49" i="9"/>
  <c r="AC49" i="9" s="1"/>
  <c r="U62" i="9"/>
  <c r="V62" i="9" s="1"/>
  <c r="O66" i="9"/>
  <c r="Q66" i="9" s="1"/>
  <c r="X46" i="9"/>
  <c r="Z46" i="9" s="1"/>
  <c r="X45" i="9"/>
  <c r="Y45" i="9" s="1"/>
  <c r="X51" i="9"/>
  <c r="Z51" i="9" s="1"/>
  <c r="X32" i="9"/>
  <c r="Y32" i="9" s="1"/>
  <c r="AA44" i="9"/>
  <c r="AC44" i="9" s="1"/>
  <c r="U57" i="9"/>
  <c r="V57" i="9" s="1"/>
  <c r="AA24" i="9"/>
  <c r="AB24" i="9" s="1"/>
  <c r="AA37" i="9"/>
  <c r="AB37" i="9" s="1"/>
  <c r="Y37" i="9"/>
  <c r="H37" i="9" s="1" a="1"/>
  <c r="H37" i="9" s="1"/>
  <c r="H16" i="2" s="1" a="1"/>
  <c r="H16" i="2" s="1"/>
  <c r="R60" i="9"/>
  <c r="T60" i="9" s="1"/>
  <c r="W55" i="9"/>
  <c r="U50" i="9"/>
  <c r="V50" i="9" s="1"/>
  <c r="T64" i="9"/>
  <c r="V46" i="9"/>
  <c r="R59" i="9"/>
  <c r="T59" i="9" s="1"/>
  <c r="Y49" i="9"/>
  <c r="O70" i="9"/>
  <c r="Q70" i="9" s="1"/>
  <c r="R63" i="9"/>
  <c r="T63" i="9" s="1"/>
  <c r="F76" i="9"/>
  <c r="G76" i="9" a="1"/>
  <c r="G76" i="9" s="1"/>
  <c r="Y24" i="9"/>
  <c r="U53" i="9"/>
  <c r="V53" i="9" s="1"/>
  <c r="R58" i="9"/>
  <c r="S58" i="9" s="1"/>
  <c r="AC39" i="9"/>
  <c r="B79" i="9"/>
  <c r="D78" i="9"/>
  <c r="C78" i="9"/>
  <c r="E78" i="9" s="1" a="1"/>
  <c r="E78" i="9" s="1"/>
  <c r="X41" i="9"/>
  <c r="Z41" i="9" s="1"/>
  <c r="AA36" i="9"/>
  <c r="AC36" i="9" s="1"/>
  <c r="I75" i="9"/>
  <c r="J75" i="9" s="1"/>
  <c r="L74" i="9"/>
  <c r="M74" i="9" s="1"/>
  <c r="U61" i="9"/>
  <c r="V61" i="9" s="1"/>
  <c r="O69" i="9"/>
  <c r="Q69" i="9" s="1"/>
  <c r="AA33" i="9"/>
  <c r="AC33" i="9" s="1"/>
  <c r="X56" i="9"/>
  <c r="Y56" i="9" s="1"/>
  <c r="AC30" i="9"/>
  <c r="Z40" i="9"/>
  <c r="O71" i="9"/>
  <c r="P71" i="9" s="1"/>
  <c r="AC35" i="9"/>
  <c r="O68" i="9"/>
  <c r="P68" i="9" s="1"/>
  <c r="R52" i="9"/>
  <c r="T52" i="9" s="1"/>
  <c r="O65" i="9"/>
  <c r="Q65" i="9" s="1"/>
  <c r="C17" i="4"/>
  <c r="B16" i="4" a="1"/>
  <c r="B16" i="4" s="1"/>
  <c r="D16" i="4" a="1"/>
  <c r="D16" i="4" s="1"/>
  <c r="X38" i="9"/>
  <c r="Z38" i="9" s="1"/>
  <c r="E77" i="9" a="1"/>
  <c r="E77" i="9" s="1"/>
  <c r="H24" i="9" l="1" a="1"/>
  <c r="H24" i="9" s="1"/>
  <c r="D34" i="2" s="1" a="1"/>
  <c r="D34" i="2" s="1"/>
  <c r="H43" i="9" a="1"/>
  <c r="H43" i="9" s="1"/>
  <c r="H22" i="2" s="1" a="1"/>
  <c r="H22" i="2" s="1"/>
  <c r="T67" i="9"/>
  <c r="U67" i="9" s="1"/>
  <c r="W67" i="9" s="1"/>
  <c r="F78" i="9"/>
  <c r="W61" i="9"/>
  <c r="X61" i="9" s="1"/>
  <c r="Z61" i="9" s="1"/>
  <c r="S63" i="9"/>
  <c r="AC43" i="9"/>
  <c r="Z32" i="9"/>
  <c r="AA32" i="9" s="1"/>
  <c r="AC32" i="9" s="1"/>
  <c r="Y34" i="9"/>
  <c r="AC24" i="9"/>
  <c r="Z45" i="9"/>
  <c r="AA45" i="9" s="1"/>
  <c r="AB45" i="9" s="1"/>
  <c r="H45" i="9" s="1" a="1"/>
  <c r="H45" i="9" s="1"/>
  <c r="H24" i="2" s="1" a="1"/>
  <c r="H24" i="2" s="1"/>
  <c r="P69" i="9"/>
  <c r="W54" i="9"/>
  <c r="X54" i="9" s="1"/>
  <c r="Y54" i="9" s="1"/>
  <c r="W53" i="9"/>
  <c r="X53" i="9" s="1"/>
  <c r="Y53" i="9" s="1"/>
  <c r="Z48" i="9"/>
  <c r="AA48" i="9" s="1"/>
  <c r="AB48" i="9" s="1"/>
  <c r="H48" i="9" s="1" a="1"/>
  <c r="H48" i="9" s="1"/>
  <c r="H27" i="2" s="1" a="1"/>
  <c r="H27" i="2" s="1"/>
  <c r="W57" i="9"/>
  <c r="X57" i="9" s="1"/>
  <c r="Z57" i="9" s="1"/>
  <c r="P72" i="9"/>
  <c r="Y51" i="9"/>
  <c r="W50" i="9"/>
  <c r="X50" i="9" s="1"/>
  <c r="Z50" i="9" s="1"/>
  <c r="W62" i="9"/>
  <c r="X62" i="9" s="1"/>
  <c r="Y62" i="9" s="1"/>
  <c r="N74" i="9"/>
  <c r="O74" i="9" s="1"/>
  <c r="Q74" i="9" s="1"/>
  <c r="S52" i="9"/>
  <c r="S59" i="9"/>
  <c r="Q68" i="9"/>
  <c r="Q71" i="9"/>
  <c r="Y38" i="9"/>
  <c r="P66" i="9"/>
  <c r="AA46" i="9"/>
  <c r="AC46" i="9" s="1"/>
  <c r="R72" i="9"/>
  <c r="T72" i="9" s="1"/>
  <c r="R66" i="9"/>
  <c r="T66" i="9" s="1"/>
  <c r="AA41" i="9"/>
  <c r="AB41" i="9" s="1"/>
  <c r="R70" i="9"/>
  <c r="S70" i="9" s="1"/>
  <c r="U59" i="9"/>
  <c r="V59" i="9" s="1"/>
  <c r="U63" i="9"/>
  <c r="W63" i="9" s="1"/>
  <c r="AA47" i="9"/>
  <c r="AB47" i="9" s="1"/>
  <c r="AA38" i="9"/>
  <c r="AC38" i="9" s="1"/>
  <c r="R65" i="9"/>
  <c r="T65" i="9" s="1"/>
  <c r="R69" i="9"/>
  <c r="S69" i="9" s="1"/>
  <c r="U60" i="9"/>
  <c r="W60" i="9" s="1"/>
  <c r="R73" i="9"/>
  <c r="T73" i="9" s="1"/>
  <c r="C79" i="9"/>
  <c r="D79" i="9"/>
  <c r="B80" i="9"/>
  <c r="U52" i="9"/>
  <c r="V52" i="9" s="1"/>
  <c r="X55" i="9"/>
  <c r="Z55" i="9" s="1"/>
  <c r="Y47" i="9"/>
  <c r="AC37" i="9"/>
  <c r="AB34" i="9"/>
  <c r="Y46" i="9"/>
  <c r="I76" i="9"/>
  <c r="J76" i="9" s="1"/>
  <c r="Z56" i="9"/>
  <c r="K75" i="9"/>
  <c r="Y41" i="9"/>
  <c r="T58" i="9"/>
  <c r="AB49" i="9"/>
  <c r="H49" i="9" s="1" a="1"/>
  <c r="H49" i="9" s="1"/>
  <c r="H28" i="2" s="1" a="1"/>
  <c r="H28" i="2" s="1"/>
  <c r="U64" i="9"/>
  <c r="V64" i="9" s="1"/>
  <c r="AA51" i="9"/>
  <c r="AB51" i="9" s="1"/>
  <c r="P73" i="9"/>
  <c r="AA40" i="9"/>
  <c r="AC40" i="9" s="1"/>
  <c r="AB36" i="9"/>
  <c r="P70" i="9"/>
  <c r="S60" i="9"/>
  <c r="AB44" i="9"/>
  <c r="H44" i="9" s="1" a="1"/>
  <c r="H44" i="9" s="1"/>
  <c r="H23" i="2" s="1" a="1"/>
  <c r="H23" i="2" s="1"/>
  <c r="C18" i="4"/>
  <c r="B17" i="4" a="1"/>
  <c r="B17" i="4" s="1"/>
  <c r="D17" i="4" a="1"/>
  <c r="D17" i="4" s="1"/>
  <c r="F77" i="9"/>
  <c r="G77" i="9" a="1"/>
  <c r="G77" i="9" s="1"/>
  <c r="P65" i="9"/>
  <c r="AB33" i="9"/>
  <c r="H33" i="9" s="1" a="1"/>
  <c r="H33" i="9" s="1"/>
  <c r="H12" i="2" s="1" a="1"/>
  <c r="H12" i="2" s="1"/>
  <c r="G78" i="9" a="1"/>
  <c r="G78" i="9" s="1"/>
  <c r="H34" i="9" l="1" a="1"/>
  <c r="H34" i="9" s="1"/>
  <c r="H13" i="2" s="1" a="1"/>
  <c r="H13" i="2" s="1"/>
  <c r="H41" i="9" a="1"/>
  <c r="H41" i="9" s="1"/>
  <c r="H20" i="2" s="1" a="1"/>
  <c r="H20" i="2" s="1"/>
  <c r="H47" i="9" a="1"/>
  <c r="H47" i="9" s="1"/>
  <c r="H26" i="2" s="1" a="1"/>
  <c r="H26" i="2" s="1"/>
  <c r="H51" i="9" a="1"/>
  <c r="H51" i="9" s="1"/>
  <c r="H30" i="2" s="1" a="1"/>
  <c r="H30" i="2" s="1"/>
  <c r="V60" i="9"/>
  <c r="H36" i="9" a="1"/>
  <c r="H36" i="9" s="1"/>
  <c r="H15" i="2" s="1" a="1"/>
  <c r="H15" i="2" s="1"/>
  <c r="P74" i="9"/>
  <c r="AC51" i="9"/>
  <c r="R71" i="9"/>
  <c r="S71" i="9" s="1"/>
  <c r="Y55" i="9"/>
  <c r="S65" i="9"/>
  <c r="AB40" i="9"/>
  <c r="H40" i="9" s="1" a="1"/>
  <c r="H40" i="9" s="1"/>
  <c r="H19" i="2" s="1" a="1"/>
  <c r="H19" i="2" s="1"/>
  <c r="Z53" i="9"/>
  <c r="AA53" i="9" s="1"/>
  <c r="AC53" i="9" s="1"/>
  <c r="Z62" i="9"/>
  <c r="AA62" i="9" s="1"/>
  <c r="AC62" i="9" s="1"/>
  <c r="AB46" i="9"/>
  <c r="H46" i="9" s="1" a="1"/>
  <c r="H46" i="9" s="1"/>
  <c r="H25" i="2" s="1" a="1"/>
  <c r="H25" i="2" s="1"/>
  <c r="R68" i="9"/>
  <c r="S68" i="9" s="1"/>
  <c r="AC47" i="9"/>
  <c r="Z54" i="9"/>
  <c r="AA54" i="9" s="1"/>
  <c r="AB54" i="9" s="1"/>
  <c r="H54" i="9" s="1" a="1"/>
  <c r="H54" i="9" s="1"/>
  <c r="H33" i="2" s="1" a="1"/>
  <c r="H33" i="2" s="1"/>
  <c r="W59" i="9"/>
  <c r="X59" i="9" s="1"/>
  <c r="Y59" i="9" s="1"/>
  <c r="S73" i="9"/>
  <c r="AB38" i="9"/>
  <c r="H38" i="9" s="1" a="1"/>
  <c r="H38" i="9" s="1"/>
  <c r="H17" i="2" s="1" a="1"/>
  <c r="H17" i="2" s="1"/>
  <c r="T70" i="9"/>
  <c r="U70" i="9" s="1"/>
  <c r="V70" i="9" s="1"/>
  <c r="W52" i="9"/>
  <c r="X52" i="9" s="1"/>
  <c r="Y52" i="9" s="1"/>
  <c r="AA50" i="9"/>
  <c r="AC50" i="9" s="1"/>
  <c r="X67" i="9"/>
  <c r="Y67" i="9" s="1"/>
  <c r="AA57" i="9"/>
  <c r="AC57" i="9" s="1"/>
  <c r="U66" i="9"/>
  <c r="W66" i="9" s="1"/>
  <c r="U65" i="9"/>
  <c r="V65" i="9" s="1"/>
  <c r="X60" i="9"/>
  <c r="Y60" i="9" s="1"/>
  <c r="U72" i="9"/>
  <c r="W72" i="9" s="1"/>
  <c r="R74" i="9"/>
  <c r="S74" i="9" s="1"/>
  <c r="X63" i="9"/>
  <c r="Y63" i="9" s="1"/>
  <c r="AA61" i="9"/>
  <c r="AC61" i="9" s="1"/>
  <c r="U58" i="9"/>
  <c r="W58" i="9" s="1"/>
  <c r="K76" i="9"/>
  <c r="AC48" i="9"/>
  <c r="AC45" i="9"/>
  <c r="C80" i="9"/>
  <c r="B81" i="9"/>
  <c r="D80" i="9"/>
  <c r="T69" i="9"/>
  <c r="S66" i="9"/>
  <c r="L75" i="9"/>
  <c r="N75" i="9" s="1"/>
  <c r="E79" i="9" a="1"/>
  <c r="E79" i="9" s="1"/>
  <c r="U73" i="9"/>
  <c r="V73" i="9" s="1"/>
  <c r="V67" i="9"/>
  <c r="Y61" i="9"/>
  <c r="Y57" i="9"/>
  <c r="C19" i="4"/>
  <c r="B18" i="4" a="1"/>
  <c r="B18" i="4" s="1"/>
  <c r="D18" i="4" a="1"/>
  <c r="D18" i="4" s="1"/>
  <c r="AA56" i="9"/>
  <c r="AB56" i="9" s="1"/>
  <c r="H56" i="9" s="1" a="1"/>
  <c r="H56" i="9" s="1"/>
  <c r="H35" i="2" s="1" a="1"/>
  <c r="H35" i="2" s="1"/>
  <c r="AB32" i="9"/>
  <c r="H32" i="9" s="1" a="1"/>
  <c r="H32" i="9" s="1"/>
  <c r="D42" i="2" s="1" a="1"/>
  <c r="D42" i="2" s="1"/>
  <c r="S72" i="9"/>
  <c r="I78" i="9"/>
  <c r="K78" i="9" s="1"/>
  <c r="W64" i="9"/>
  <c r="V63" i="9"/>
  <c r="AC41" i="9"/>
  <c r="Y50" i="9"/>
  <c r="AA55" i="9"/>
  <c r="AC55" i="9" s="1"/>
  <c r="I77" i="9"/>
  <c r="K77" i="9" s="1"/>
  <c r="E80" i="9" l="1" a="1"/>
  <c r="E80" i="9" s="1"/>
  <c r="AB61" i="9"/>
  <c r="H61" i="9" s="1" a="1"/>
  <c r="H61" i="9" s="1"/>
  <c r="Z67" i="9"/>
  <c r="AA67" i="9" s="1"/>
  <c r="AC67" i="9" s="1"/>
  <c r="AB62" i="9"/>
  <c r="H62" i="9" s="1" a="1"/>
  <c r="H62" i="9" s="1"/>
  <c r="F80" i="9"/>
  <c r="V72" i="9"/>
  <c r="J77" i="9"/>
  <c r="T71" i="9"/>
  <c r="U71" i="9" s="1"/>
  <c r="W71" i="9" s="1"/>
  <c r="X71" i="9" s="1"/>
  <c r="Y71" i="9" s="1"/>
  <c r="Z60" i="9"/>
  <c r="AA60" i="9" s="1"/>
  <c r="AC60" i="9" s="1"/>
  <c r="W73" i="9"/>
  <c r="X73" i="9" s="1"/>
  <c r="Z73" i="9" s="1"/>
  <c r="AC54" i="9"/>
  <c r="V58" i="9"/>
  <c r="AB57" i="9"/>
  <c r="W70" i="9"/>
  <c r="X70" i="9" s="1"/>
  <c r="T68" i="9"/>
  <c r="X66" i="9"/>
  <c r="Z66" i="9" s="1"/>
  <c r="O75" i="9"/>
  <c r="P75" i="9" s="1"/>
  <c r="L78" i="9"/>
  <c r="N78" i="9" s="1"/>
  <c r="L77" i="9"/>
  <c r="M77" i="9" s="1"/>
  <c r="Z59" i="9"/>
  <c r="X58" i="9"/>
  <c r="Z58" i="9" s="1"/>
  <c r="T74" i="9"/>
  <c r="D81" i="9"/>
  <c r="B82" i="9"/>
  <c r="C81" i="9"/>
  <c r="W65" i="9"/>
  <c r="U69" i="9"/>
  <c r="V69" i="9" s="1"/>
  <c r="AB55" i="9"/>
  <c r="H55" i="9" s="1" a="1"/>
  <c r="H55" i="9" s="1"/>
  <c r="H34" i="2" s="1" a="1"/>
  <c r="H34" i="2" s="1"/>
  <c r="AC56" i="9"/>
  <c r="X72" i="9"/>
  <c r="Y72" i="9" s="1"/>
  <c r="X64" i="9"/>
  <c r="Y64" i="9" s="1"/>
  <c r="AB53" i="9"/>
  <c r="H53" i="9" s="1" a="1"/>
  <c r="H53" i="9" s="1"/>
  <c r="H32" i="2" s="1" a="1"/>
  <c r="H32" i="2" s="1"/>
  <c r="L76" i="9"/>
  <c r="M76" i="9" s="1"/>
  <c r="Z63" i="9"/>
  <c r="V66" i="9"/>
  <c r="AB50" i="9"/>
  <c r="J78" i="9"/>
  <c r="F79" i="9"/>
  <c r="G79" i="9" a="1"/>
  <c r="G79" i="9" s="1"/>
  <c r="Z52" i="9"/>
  <c r="B19" i="4" a="1"/>
  <c r="B19" i="4" s="1"/>
  <c r="D19" i="4" a="1"/>
  <c r="D19" i="4" s="1"/>
  <c r="C20" i="4"/>
  <c r="M75" i="9"/>
  <c r="G80" i="9" a="1"/>
  <c r="G80" i="9" s="1"/>
  <c r="E81" i="9" l="1" a="1"/>
  <c r="E81" i="9" s="1"/>
  <c r="F81" i="9" s="1"/>
  <c r="L12" i="2" a="1"/>
  <c r="L12" i="2" s="1"/>
  <c r="H40" i="2" a="1"/>
  <c r="H40" i="2" s="1"/>
  <c r="Z64" i="9"/>
  <c r="AA64" i="9" s="1"/>
  <c r="AC64" i="9" s="1"/>
  <c r="H50" i="9" a="1"/>
  <c r="H50" i="9" s="1"/>
  <c r="H29" i="2" s="1" a="1"/>
  <c r="H29" i="2" s="1"/>
  <c r="H57" i="9" a="1"/>
  <c r="H57" i="9" s="1"/>
  <c r="H36" i="2" s="1" a="1"/>
  <c r="H36" i="2" s="1"/>
  <c r="Y70" i="9"/>
  <c r="Z70" i="9"/>
  <c r="AA70" i="9" s="1"/>
  <c r="AB70" i="9" s="1"/>
  <c r="Z71" i="9"/>
  <c r="AA71" i="9" s="1"/>
  <c r="AB71" i="9" s="1"/>
  <c r="V71" i="9"/>
  <c r="AB67" i="9"/>
  <c r="H67" i="9" s="1" a="1"/>
  <c r="H67" i="9" s="1"/>
  <c r="U68" i="9"/>
  <c r="W68" i="9" s="1"/>
  <c r="N76" i="9"/>
  <c r="O76" i="9" s="1"/>
  <c r="Q76" i="9" s="1"/>
  <c r="M78" i="9"/>
  <c r="W69" i="9"/>
  <c r="X69" i="9" s="1"/>
  <c r="Z69" i="9" s="1"/>
  <c r="Q75" i="9"/>
  <c r="R75" i="9" s="1"/>
  <c r="AA73" i="9"/>
  <c r="AC73" i="9" s="1"/>
  <c r="AA58" i="9"/>
  <c r="AB58" i="9" s="1"/>
  <c r="AA66" i="9"/>
  <c r="AB66" i="9" s="1"/>
  <c r="G81" i="9" a="1"/>
  <c r="G81" i="9" s="1"/>
  <c r="O78" i="9"/>
  <c r="Q78" i="9" s="1"/>
  <c r="C82" i="9"/>
  <c r="B83" i="9"/>
  <c r="D82" i="9"/>
  <c r="I79" i="9"/>
  <c r="K79" i="9" s="1"/>
  <c r="AA63" i="9"/>
  <c r="AB63" i="9" s="1"/>
  <c r="H63" i="9" s="1" a="1"/>
  <c r="H63" i="9" s="1"/>
  <c r="AA59" i="9"/>
  <c r="AB59" i="9" s="1"/>
  <c r="H59" i="9" s="1" a="1"/>
  <c r="H59" i="9" s="1"/>
  <c r="H38" i="2" s="1" a="1"/>
  <c r="H38" i="2" s="1"/>
  <c r="AA52" i="9"/>
  <c r="AC52" i="9" s="1"/>
  <c r="AB60" i="9"/>
  <c r="H60" i="9" s="1" a="1"/>
  <c r="H60" i="9" s="1"/>
  <c r="H39" i="2" s="1" a="1"/>
  <c r="H39" i="2" s="1"/>
  <c r="U74" i="9"/>
  <c r="W74" i="9" s="1"/>
  <c r="Y73" i="9"/>
  <c r="Y58" i="9"/>
  <c r="H58" i="9" s="1" a="1"/>
  <c r="H58" i="9" s="1"/>
  <c r="H37" i="2" s="1" a="1"/>
  <c r="H37" i="2" s="1"/>
  <c r="N77" i="9"/>
  <c r="Y66" i="9"/>
  <c r="I80" i="9"/>
  <c r="K80" i="9" s="1"/>
  <c r="C21" i="4"/>
  <c r="B20" i="4" a="1"/>
  <c r="B20" i="4" s="1"/>
  <c r="D20" i="4" a="1"/>
  <c r="D20" i="4" s="1"/>
  <c r="Z72" i="9"/>
  <c r="X65" i="9"/>
  <c r="Y65" i="9" s="1"/>
  <c r="L13" i="2" l="1" a="1"/>
  <c r="L13" i="2" s="1"/>
  <c r="H66" i="9" a="1"/>
  <c r="H66" i="9" s="1"/>
  <c r="L17" i="2" s="1" a="1"/>
  <c r="L17" i="2" s="1"/>
  <c r="H71" i="9" a="1"/>
  <c r="H71" i="9" s="1"/>
  <c r="H70" i="9" a="1"/>
  <c r="H70" i="9" s="1"/>
  <c r="L21" i="2" s="1" a="1"/>
  <c r="L21" i="2" s="1"/>
  <c r="J80" i="9"/>
  <c r="AC66" i="9"/>
  <c r="AC58" i="9"/>
  <c r="V68" i="9"/>
  <c r="P78" i="9"/>
  <c r="X68" i="9"/>
  <c r="Z68" i="9" s="1"/>
  <c r="S75" i="9"/>
  <c r="T75" i="9"/>
  <c r="Y69" i="9"/>
  <c r="R78" i="9"/>
  <c r="S78" i="9" s="1"/>
  <c r="X74" i="9"/>
  <c r="Z74" i="9" s="1"/>
  <c r="AA69" i="9"/>
  <c r="AB69" i="9" s="1"/>
  <c r="H69" i="9" s="1" a="1"/>
  <c r="H69" i="9" s="1"/>
  <c r="L20" i="2" s="1" a="1"/>
  <c r="L20" i="2" s="1"/>
  <c r="R76" i="9"/>
  <c r="S76" i="9" s="1"/>
  <c r="L79" i="9"/>
  <c r="M79" i="9" s="1"/>
  <c r="Z65" i="9"/>
  <c r="D21" i="4" a="1"/>
  <c r="D21" i="4" s="1"/>
  <c r="B21" i="4" a="1"/>
  <c r="B21" i="4" s="1"/>
  <c r="C22" i="4"/>
  <c r="AB64" i="9"/>
  <c r="AB52" i="9"/>
  <c r="H52" i="9" s="1" a="1"/>
  <c r="H52" i="9" s="1"/>
  <c r="H31" i="2" s="1" a="1"/>
  <c r="H31" i="2" s="1"/>
  <c r="AC63" i="9"/>
  <c r="I81" i="9"/>
  <c r="K81" i="9" s="1"/>
  <c r="AC71" i="9"/>
  <c r="AC59" i="9"/>
  <c r="J79" i="9"/>
  <c r="P76" i="9"/>
  <c r="V74" i="9"/>
  <c r="L80" i="9"/>
  <c r="M80" i="9" s="1"/>
  <c r="AA72" i="9"/>
  <c r="AC72" i="9" s="1"/>
  <c r="AC70" i="9"/>
  <c r="D83" i="9"/>
  <c r="C83" i="9"/>
  <c r="E83" i="9" s="1" a="1"/>
  <c r="E83" i="9" s="1"/>
  <c r="B84" i="9"/>
  <c r="AB73" i="9"/>
  <c r="H73" i="9" s="1" a="1"/>
  <c r="H73" i="9" s="1"/>
  <c r="O77" i="9"/>
  <c r="P77" i="9" s="1"/>
  <c r="E82" i="9" a="1"/>
  <c r="E82" i="9" s="1"/>
  <c r="H64" i="9" l="1" a="1"/>
  <c r="H64" i="9" s="1"/>
  <c r="F83" i="9"/>
  <c r="N80" i="9"/>
  <c r="O80" i="9" s="1"/>
  <c r="Q80" i="9" s="1"/>
  <c r="U75" i="9"/>
  <c r="W75" i="9" s="1"/>
  <c r="X75" i="9" s="1"/>
  <c r="Z75" i="9" s="1"/>
  <c r="N79" i="9"/>
  <c r="O79" i="9" s="1"/>
  <c r="P79" i="9" s="1"/>
  <c r="Y68" i="9"/>
  <c r="T76" i="9"/>
  <c r="AA68" i="9"/>
  <c r="AB68" i="9" s="1"/>
  <c r="L81" i="9"/>
  <c r="N81" i="9" s="1"/>
  <c r="AA74" i="9"/>
  <c r="AC74" i="9" s="1"/>
  <c r="AC69" i="9"/>
  <c r="AA65" i="9"/>
  <c r="AC65" i="9" s="1"/>
  <c r="Q77" i="9"/>
  <c r="Y74" i="9"/>
  <c r="AB72" i="9"/>
  <c r="H72" i="9" s="1" a="1"/>
  <c r="H72" i="9" s="1"/>
  <c r="L23" i="2" s="1" a="1"/>
  <c r="L23" i="2" s="1"/>
  <c r="J81" i="9"/>
  <c r="D84" i="9"/>
  <c r="C84" i="9"/>
  <c r="B85" i="9"/>
  <c r="G83" i="9" a="1"/>
  <c r="G83" i="9" s="1"/>
  <c r="B22" i="4" a="1"/>
  <c r="B22" i="4" s="1"/>
  <c r="D22" i="4" a="1"/>
  <c r="D22" i="4" s="1"/>
  <c r="C23" i="4"/>
  <c r="T78" i="9"/>
  <c r="F82" i="9"/>
  <c r="G82" i="9" a="1"/>
  <c r="G82" i="9" s="1"/>
  <c r="E84" i="9" l="1" a="1"/>
  <c r="E84" i="9" s="1"/>
  <c r="F84" i="9" s="1"/>
  <c r="L14" i="2" a="1"/>
  <c r="L14" i="2" s="1"/>
  <c r="L22" i="2" a="1"/>
  <c r="L22" i="2" s="1"/>
  <c r="H68" i="9" a="1"/>
  <c r="H68" i="9" s="1"/>
  <c r="V75" i="9"/>
  <c r="U76" i="9"/>
  <c r="W76" i="9" s="1"/>
  <c r="AB74" i="9"/>
  <c r="H74" i="9" s="1" a="1"/>
  <c r="H74" i="9" s="1"/>
  <c r="G84" i="9" a="1"/>
  <c r="G84" i="9" s="1"/>
  <c r="I84" i="9" s="1"/>
  <c r="J84" i="9" s="1"/>
  <c r="AC68" i="9"/>
  <c r="R80" i="9"/>
  <c r="T80" i="9" s="1"/>
  <c r="AA75" i="9"/>
  <c r="AB75" i="9" s="1"/>
  <c r="O81" i="9"/>
  <c r="P81" i="9" s="1"/>
  <c r="B23" i="4" a="1"/>
  <c r="B23" i="4" s="1"/>
  <c r="C24" i="4"/>
  <c r="D23" i="4" a="1"/>
  <c r="D23" i="4" s="1"/>
  <c r="R77" i="9"/>
  <c r="S77" i="9" s="1"/>
  <c r="I83" i="9"/>
  <c r="K83" i="9" s="1"/>
  <c r="P80" i="9"/>
  <c r="AB65" i="9"/>
  <c r="H65" i="9" s="1" a="1"/>
  <c r="H65" i="9" s="1"/>
  <c r="L16" i="2" s="1" a="1"/>
  <c r="L16" i="2" s="1"/>
  <c r="D85" i="9"/>
  <c r="C85" i="9"/>
  <c r="B86" i="9"/>
  <c r="Q79" i="9"/>
  <c r="Y75" i="9"/>
  <c r="M81" i="9"/>
  <c r="I82" i="9"/>
  <c r="J82" i="9" s="1"/>
  <c r="U78" i="9"/>
  <c r="V78" i="9" s="1"/>
  <c r="L24" i="2" l="1" a="1"/>
  <c r="L24" i="2" s="1"/>
  <c r="L19" i="2" a="1"/>
  <c r="L19" i="2" s="1"/>
  <c r="L18" i="2" a="1"/>
  <c r="L18" i="2" s="1"/>
  <c r="E85" i="9" a="1"/>
  <c r="E85" i="9" s="1"/>
  <c r="F85" i="9" s="1"/>
  <c r="L15" i="2" a="1"/>
  <c r="L15" i="2" s="1"/>
  <c r="H75" i="9" a="1"/>
  <c r="H75" i="9" s="1"/>
  <c r="T77" i="9"/>
  <c r="U77" i="9" s="1"/>
  <c r="W77" i="9" s="1"/>
  <c r="X76" i="9"/>
  <c r="Y76" i="9" s="1"/>
  <c r="W78" i="9"/>
  <c r="X78" i="9" s="1"/>
  <c r="Z78" i="9" s="1"/>
  <c r="V76" i="9"/>
  <c r="L83" i="9"/>
  <c r="M83" i="9" s="1"/>
  <c r="U80" i="9"/>
  <c r="V80" i="9" s="1"/>
  <c r="K84" i="9"/>
  <c r="R79" i="9"/>
  <c r="T79" i="9" s="1"/>
  <c r="AC75" i="9"/>
  <c r="B87" i="9"/>
  <c r="D86" i="9"/>
  <c r="C86" i="9"/>
  <c r="J83" i="9"/>
  <c r="C25" i="4"/>
  <c r="D24" i="4" a="1"/>
  <c r="D24" i="4" s="1"/>
  <c r="B24" i="4" a="1"/>
  <c r="B24" i="4" s="1"/>
  <c r="S80" i="9"/>
  <c r="Q81" i="9"/>
  <c r="K82" i="9"/>
  <c r="G85" i="9" l="1" a="1"/>
  <c r="G85" i="9" s="1"/>
  <c r="I85" i="9" s="1"/>
  <c r="K85" i="9" s="1"/>
  <c r="L25" i="2" a="1"/>
  <c r="L25" i="2" s="1"/>
  <c r="V77" i="9"/>
  <c r="Z76" i="9"/>
  <c r="AA76" i="9" s="1"/>
  <c r="AB76" i="9" s="1"/>
  <c r="H76" i="9" s="1" a="1"/>
  <c r="H76" i="9" s="1"/>
  <c r="L85" i="9"/>
  <c r="M85" i="9" s="1"/>
  <c r="U79" i="9"/>
  <c r="W79" i="9" s="1"/>
  <c r="AA78" i="9"/>
  <c r="AB78" i="9" s="1"/>
  <c r="X77" i="9"/>
  <c r="Z77" i="9" s="1"/>
  <c r="B88" i="9"/>
  <c r="D87" i="9"/>
  <c r="C87" i="9"/>
  <c r="Y78" i="9"/>
  <c r="W80" i="9"/>
  <c r="B25" i="4" a="1"/>
  <c r="B25" i="4" s="1"/>
  <c r="C26" i="4"/>
  <c r="D25" i="4" a="1"/>
  <c r="D25" i="4" s="1"/>
  <c r="R81" i="9"/>
  <c r="S81" i="9" s="1"/>
  <c r="S79" i="9"/>
  <c r="E86" i="9" a="1"/>
  <c r="E86" i="9" s="1"/>
  <c r="J85" i="9"/>
  <c r="N83" i="9"/>
  <c r="L84" i="9"/>
  <c r="N84" i="9" s="1"/>
  <c r="L82" i="9"/>
  <c r="N82" i="9" s="1"/>
  <c r="E87" i="9" l="1" a="1"/>
  <c r="E87" i="9" s="1"/>
  <c r="F87" i="9" s="1"/>
  <c r="L26" i="2" a="1"/>
  <c r="L26" i="2" s="1"/>
  <c r="H78" i="9" a="1"/>
  <c r="H78" i="9" s="1"/>
  <c r="T81" i="9"/>
  <c r="U81" i="9" s="1"/>
  <c r="W81" i="9" s="1"/>
  <c r="AC78" i="9"/>
  <c r="AC76" i="9"/>
  <c r="M82" i="9"/>
  <c r="M84" i="9"/>
  <c r="AA77" i="9"/>
  <c r="AC77" i="9" s="1"/>
  <c r="X79" i="9"/>
  <c r="Z79" i="9" s="1"/>
  <c r="O84" i="9"/>
  <c r="Q84" i="9" s="1"/>
  <c r="G87" i="9" a="1"/>
  <c r="G87" i="9" s="1"/>
  <c r="V79" i="9"/>
  <c r="C88" i="9"/>
  <c r="B89" i="9"/>
  <c r="D88" i="9"/>
  <c r="Y77" i="9"/>
  <c r="N85" i="9"/>
  <c r="C27" i="4"/>
  <c r="D26" i="4" a="1"/>
  <c r="D26" i="4" s="1"/>
  <c r="B26" i="4" a="1"/>
  <c r="B26" i="4" s="1"/>
  <c r="X80" i="9"/>
  <c r="Y80" i="9" s="1"/>
  <c r="O82" i="9"/>
  <c r="P82" i="9" s="1"/>
  <c r="O83" i="9"/>
  <c r="Q83" i="9" s="1"/>
  <c r="F86" i="9"/>
  <c r="G86" i="9" a="1"/>
  <c r="G86" i="9" s="1"/>
  <c r="E88" i="9" l="1" a="1"/>
  <c r="E88" i="9" s="1"/>
  <c r="F88" i="9" s="1"/>
  <c r="Q82" i="9"/>
  <c r="R82" i="9" s="1"/>
  <c r="T82" i="9" s="1"/>
  <c r="P83" i="9"/>
  <c r="P84" i="9"/>
  <c r="Z80" i="9"/>
  <c r="AA80" i="9" s="1"/>
  <c r="AC80" i="9" s="1"/>
  <c r="Y79" i="9"/>
  <c r="H79" i="9" s="1" a="1"/>
  <c r="H79" i="9" s="1"/>
  <c r="AA79" i="9"/>
  <c r="AB79" i="9" s="1"/>
  <c r="X81" i="9"/>
  <c r="Y81" i="9" s="1"/>
  <c r="R84" i="9"/>
  <c r="S84" i="9" s="1"/>
  <c r="D27" i="4" a="1"/>
  <c r="D27" i="4" s="1"/>
  <c r="B27" i="4" a="1"/>
  <c r="B27" i="4" s="1"/>
  <c r="C28" i="4"/>
  <c r="V81" i="9"/>
  <c r="O85" i="9"/>
  <c r="Q85" i="9" s="1"/>
  <c r="R83" i="9"/>
  <c r="S83" i="9" s="1"/>
  <c r="I87" i="9"/>
  <c r="J87" i="9" s="1"/>
  <c r="D89" i="9"/>
  <c r="C89" i="9"/>
  <c r="B90" i="9"/>
  <c r="AB77" i="9"/>
  <c r="H77" i="9" s="1" a="1"/>
  <c r="H77" i="9" s="1"/>
  <c r="I86" i="9"/>
  <c r="K86" i="9" s="1"/>
  <c r="G88" i="9" a="1"/>
  <c r="G88" i="9" s="1"/>
  <c r="L28" i="2" l="1" a="1"/>
  <c r="L28" i="2" s="1"/>
  <c r="L27" i="2" a="1"/>
  <c r="L27" i="2" s="1"/>
  <c r="L29" i="2" a="1"/>
  <c r="L29" i="2" s="1"/>
  <c r="T84" i="9"/>
  <c r="U84" i="9" s="1"/>
  <c r="W84" i="9" s="1"/>
  <c r="K87" i="9"/>
  <c r="L87" i="9" s="1"/>
  <c r="N87" i="9" s="1"/>
  <c r="S82" i="9"/>
  <c r="R85" i="9"/>
  <c r="T85" i="9" s="1"/>
  <c r="L86" i="9"/>
  <c r="N86" i="9" s="1"/>
  <c r="Z81" i="9"/>
  <c r="AB80" i="9"/>
  <c r="H80" i="9" s="1" a="1"/>
  <c r="H80" i="9" s="1"/>
  <c r="T83" i="9"/>
  <c r="E89" i="9" a="1"/>
  <c r="E89" i="9" s="1"/>
  <c r="B28" i="4" a="1"/>
  <c r="B28" i="4" s="1"/>
  <c r="D28" i="4" a="1"/>
  <c r="D28" i="4" s="1"/>
  <c r="C29" i="4"/>
  <c r="U82" i="9"/>
  <c r="W82" i="9" s="1"/>
  <c r="B91" i="9"/>
  <c r="D90" i="9"/>
  <c r="C90" i="9"/>
  <c r="AC79" i="9"/>
  <c r="I88" i="9"/>
  <c r="K88" i="9" s="1"/>
  <c r="J86" i="9"/>
  <c r="P85" i="9"/>
  <c r="E90" i="9" l="1" a="1"/>
  <c r="E90" i="9" s="1"/>
  <c r="F90" i="9" s="1"/>
  <c r="L30" i="2" a="1"/>
  <c r="L30" i="2" s="1"/>
  <c r="X84" i="9"/>
  <c r="Z84" i="9" s="1"/>
  <c r="O87" i="9"/>
  <c r="Q87" i="9" s="1"/>
  <c r="O86" i="9"/>
  <c r="Q86" i="9" s="1"/>
  <c r="L88" i="9"/>
  <c r="N88" i="9" s="1"/>
  <c r="X82" i="9"/>
  <c r="Z82" i="9" s="1"/>
  <c r="U85" i="9"/>
  <c r="W85" i="9" s="1"/>
  <c r="F89" i="9"/>
  <c r="G89" i="9" a="1"/>
  <c r="G89" i="9" s="1"/>
  <c r="J88" i="9"/>
  <c r="D91" i="9"/>
  <c r="C91" i="9"/>
  <c r="B92" i="9"/>
  <c r="U83" i="9"/>
  <c r="W83" i="9" s="1"/>
  <c r="V84" i="9"/>
  <c r="V82" i="9"/>
  <c r="M86" i="9"/>
  <c r="M87" i="9"/>
  <c r="B29" i="4" a="1"/>
  <c r="B29" i="4" s="1"/>
  <c r="C30" i="4"/>
  <c r="D29" i="4" a="1"/>
  <c r="D29" i="4" s="1"/>
  <c r="AA81" i="9"/>
  <c r="AB81" i="9" s="1"/>
  <c r="H81" i="9" s="1" a="1"/>
  <c r="H81" i="9" s="1"/>
  <c r="S85" i="9"/>
  <c r="G90" i="9" l="1" a="1"/>
  <c r="G90" i="9" s="1"/>
  <c r="I90" i="9" s="1"/>
  <c r="J90" i="9" s="1"/>
  <c r="E91" i="9" a="1"/>
  <c r="E91" i="9" s="1"/>
  <c r="F91" i="9" s="1"/>
  <c r="L31" i="2" a="1"/>
  <c r="L31" i="2" s="1"/>
  <c r="P86" i="9"/>
  <c r="K90" i="9"/>
  <c r="P87" i="9"/>
  <c r="AC81" i="9"/>
  <c r="AA82" i="9"/>
  <c r="AB82" i="9" s="1"/>
  <c r="O88" i="9"/>
  <c r="P88" i="9" s="1"/>
  <c r="R87" i="9"/>
  <c r="T87" i="9" s="1"/>
  <c r="X83" i="9"/>
  <c r="Y83" i="9" s="1"/>
  <c r="X85" i="9"/>
  <c r="Z85" i="9" s="1"/>
  <c r="AA84" i="9"/>
  <c r="AB84" i="9" s="1"/>
  <c r="C92" i="9"/>
  <c r="D92" i="9"/>
  <c r="B93" i="9"/>
  <c r="V83" i="9"/>
  <c r="Y82" i="9"/>
  <c r="R86" i="9"/>
  <c r="T86" i="9" s="1"/>
  <c r="D30" i="4" a="1"/>
  <c r="D30" i="4" s="1"/>
  <c r="B30" i="4" a="1"/>
  <c r="B30" i="4" s="1"/>
  <c r="C31" i="4"/>
  <c r="I89" i="9"/>
  <c r="K89" i="9" s="1"/>
  <c r="M88" i="9"/>
  <c r="V85" i="9"/>
  <c r="Y84" i="9"/>
  <c r="G91" i="9" a="1"/>
  <c r="G91" i="9" s="1"/>
  <c r="E92" i="9" l="1" a="1"/>
  <c r="E92" i="9" s="1"/>
  <c r="F92" i="9" s="1"/>
  <c r="H82" i="9" a="1"/>
  <c r="H82" i="9" s="1"/>
  <c r="H84" i="9" a="1"/>
  <c r="H84" i="9" s="1"/>
  <c r="AC84" i="9"/>
  <c r="Z83" i="9"/>
  <c r="AA83" i="9" s="1"/>
  <c r="AC83" i="9" s="1"/>
  <c r="S87" i="9"/>
  <c r="J89" i="9"/>
  <c r="Q88" i="9"/>
  <c r="R88" i="9" s="1"/>
  <c r="S88" i="9" s="1"/>
  <c r="L90" i="9"/>
  <c r="M90" i="9" s="1"/>
  <c r="U86" i="9"/>
  <c r="V86" i="9" s="1"/>
  <c r="AA85" i="9"/>
  <c r="AC85" i="9" s="1"/>
  <c r="U87" i="9"/>
  <c r="W87" i="9" s="1"/>
  <c r="D93" i="9"/>
  <c r="B94" i="9"/>
  <c r="C93" i="9"/>
  <c r="Y85" i="9"/>
  <c r="AC82" i="9"/>
  <c r="I91" i="9"/>
  <c r="J91" i="9" s="1"/>
  <c r="S86" i="9"/>
  <c r="L89" i="9"/>
  <c r="M89" i="9" s="1"/>
  <c r="C32" i="4"/>
  <c r="B31" i="4" a="1"/>
  <c r="B31" i="4" s="1"/>
  <c r="D31" i="4" a="1"/>
  <c r="D31" i="4" s="1"/>
  <c r="G92" i="9" l="1" a="1"/>
  <c r="G92" i="9" s="1"/>
  <c r="I92" i="9" s="1"/>
  <c r="K92" i="9" s="1"/>
  <c r="L92" i="9" s="1"/>
  <c r="N92" i="9" s="1"/>
  <c r="E93" i="9" a="1"/>
  <c r="E93" i="9" s="1"/>
  <c r="F93" i="9" s="1"/>
  <c r="L33" i="2" a="1"/>
  <c r="L33" i="2" s="1"/>
  <c r="L32" i="2" a="1"/>
  <c r="L32" i="2" s="1"/>
  <c r="T88" i="9"/>
  <c r="U88" i="9" s="1"/>
  <c r="W88" i="9" s="1"/>
  <c r="AB83" i="9"/>
  <c r="H83" i="9" s="1" a="1"/>
  <c r="H83" i="9" s="1"/>
  <c r="L34" i="2" s="1" a="1"/>
  <c r="L34" i="2" s="1"/>
  <c r="V87" i="9"/>
  <c r="N90" i="9"/>
  <c r="K91" i="9"/>
  <c r="L91" i="9" s="1"/>
  <c r="M91" i="9" s="1"/>
  <c r="X87" i="9"/>
  <c r="Z87" i="9" s="1"/>
  <c r="AB85" i="9"/>
  <c r="G93" i="9" a="1"/>
  <c r="G93" i="9" s="1"/>
  <c r="B95" i="9"/>
  <c r="D94" i="9"/>
  <c r="C94" i="9"/>
  <c r="W86" i="9"/>
  <c r="C33" i="4"/>
  <c r="D32" i="4" a="1"/>
  <c r="D32" i="4" s="1"/>
  <c r="B32" i="4" a="1"/>
  <c r="B32" i="4" s="1"/>
  <c r="N89" i="9"/>
  <c r="E94" i="9" l="1" a="1"/>
  <c r="E94" i="9" s="1"/>
  <c r="F94" i="9" s="1"/>
  <c r="J92" i="9"/>
  <c r="H85" i="9" a="1"/>
  <c r="H85" i="9" s="1"/>
  <c r="V88" i="9"/>
  <c r="O90" i="9"/>
  <c r="P90" i="9" s="1"/>
  <c r="AA87" i="9"/>
  <c r="AC87" i="9" s="1"/>
  <c r="O92" i="9"/>
  <c r="P92" i="9" s="1"/>
  <c r="N91" i="9"/>
  <c r="I93" i="9"/>
  <c r="K93" i="9" s="1"/>
  <c r="X86" i="9"/>
  <c r="Z86" i="9" s="1"/>
  <c r="Y87" i="9"/>
  <c r="M92" i="9"/>
  <c r="G94" i="9" a="1"/>
  <c r="G94" i="9" s="1"/>
  <c r="X88" i="9"/>
  <c r="Z88" i="9" s="1"/>
  <c r="O89" i="9"/>
  <c r="Q89" i="9" s="1"/>
  <c r="C34" i="4"/>
  <c r="B33" i="4" a="1"/>
  <c r="B33" i="4" s="1"/>
  <c r="D33" i="4" a="1"/>
  <c r="D33" i="4" s="1"/>
  <c r="C95" i="9"/>
  <c r="B96" i="9"/>
  <c r="D95" i="9"/>
  <c r="E95" i="9" l="1" a="1"/>
  <c r="E95" i="9" s="1"/>
  <c r="F95" i="9" s="1"/>
  <c r="L35" i="2" a="1"/>
  <c r="L35" i="2" s="1"/>
  <c r="Y88" i="9"/>
  <c r="Q90" i="9"/>
  <c r="AA86" i="9"/>
  <c r="AC86" i="9" s="1"/>
  <c r="R89" i="9"/>
  <c r="T89" i="9" s="1"/>
  <c r="AA88" i="9"/>
  <c r="AB88" i="9" s="1"/>
  <c r="L93" i="9"/>
  <c r="M93" i="9" s="1"/>
  <c r="O91" i="9"/>
  <c r="Q91" i="9" s="1"/>
  <c r="Q92" i="9"/>
  <c r="P89" i="9"/>
  <c r="Y86" i="9"/>
  <c r="I94" i="9"/>
  <c r="J94" i="9" s="1"/>
  <c r="B34" i="4" a="1"/>
  <c r="B34" i="4" s="1"/>
  <c r="C35" i="4"/>
  <c r="D34" i="4" a="1"/>
  <c r="D34" i="4" s="1"/>
  <c r="G95" i="9" a="1"/>
  <c r="G95" i="9" s="1"/>
  <c r="J93" i="9"/>
  <c r="AB87" i="9"/>
  <c r="H87" i="9" s="1" a="1"/>
  <c r="H87" i="9" s="1"/>
  <c r="C96" i="9"/>
  <c r="D96" i="9"/>
  <c r="B97" i="9"/>
  <c r="E96" i="9" l="1" a="1"/>
  <c r="E96" i="9" s="1"/>
  <c r="F96" i="9" s="1"/>
  <c r="H88" i="9" a="1"/>
  <c r="H88" i="9" s="1"/>
  <c r="AC88" i="9"/>
  <c r="P91" i="9"/>
  <c r="R90" i="9"/>
  <c r="S90" i="9" s="1"/>
  <c r="U89" i="9"/>
  <c r="W89" i="9" s="1"/>
  <c r="K94" i="9"/>
  <c r="S89" i="9"/>
  <c r="R91" i="9"/>
  <c r="S91" i="9" s="1"/>
  <c r="N93" i="9"/>
  <c r="D97" i="9"/>
  <c r="C97" i="9"/>
  <c r="E97" i="9" s="1" a="1"/>
  <c r="E97" i="9" s="1"/>
  <c r="F97" i="9" s="1"/>
  <c r="B98" i="9"/>
  <c r="I95" i="9"/>
  <c r="K95" i="9" s="1"/>
  <c r="AB86" i="9"/>
  <c r="H86" i="9" s="1" a="1"/>
  <c r="H86" i="9" s="1"/>
  <c r="G96" i="9" a="1"/>
  <c r="G96" i="9" s="1"/>
  <c r="D35" i="4" a="1"/>
  <c r="D35" i="4" s="1"/>
  <c r="B35" i="4" a="1"/>
  <c r="B35" i="4" s="1"/>
  <c r="C36" i="4"/>
  <c r="R92" i="9"/>
  <c r="T92" i="9" s="1"/>
  <c r="L37" i="2" l="1" a="1"/>
  <c r="L37" i="2" s="1"/>
  <c r="L36" i="2" a="1"/>
  <c r="L36" i="2" s="1"/>
  <c r="L38" i="2" a="1"/>
  <c r="L38" i="2" s="1"/>
  <c r="G97" i="9" a="1"/>
  <c r="G97" i="9" s="1"/>
  <c r="I97" i="9" s="1"/>
  <c r="J97" i="9" s="1"/>
  <c r="S92" i="9"/>
  <c r="V89" i="9"/>
  <c r="T90" i="9"/>
  <c r="U92" i="9"/>
  <c r="W92" i="9" s="1"/>
  <c r="L95" i="9"/>
  <c r="N95" i="9" s="1"/>
  <c r="X89" i="9"/>
  <c r="Y89" i="9" s="1"/>
  <c r="L94" i="9"/>
  <c r="M94" i="9" s="1"/>
  <c r="O93" i="9"/>
  <c r="P93" i="9" s="1"/>
  <c r="I96" i="9"/>
  <c r="J96" i="9" s="1"/>
  <c r="J95" i="9"/>
  <c r="T91" i="9"/>
  <c r="D36" i="4" a="1"/>
  <c r="D36" i="4" s="1"/>
  <c r="B36" i="4" a="1"/>
  <c r="B36" i="4" s="1"/>
  <c r="C37" i="4"/>
  <c r="B99" i="9"/>
  <c r="C98" i="9"/>
  <c r="D98" i="9"/>
  <c r="M95" i="9" l="1"/>
  <c r="K96" i="9"/>
  <c r="L96" i="9" s="1"/>
  <c r="M96" i="9" s="1"/>
  <c r="Q93" i="9"/>
  <c r="R93" i="9" s="1"/>
  <c r="T93" i="9" s="1"/>
  <c r="U90" i="9"/>
  <c r="V90" i="9" s="1"/>
  <c r="X92" i="9"/>
  <c r="Z92" i="9" s="1"/>
  <c r="B100" i="9"/>
  <c r="D99" i="9"/>
  <c r="C99" i="9"/>
  <c r="O95" i="9"/>
  <c r="Q95" i="9" s="1"/>
  <c r="K97" i="9"/>
  <c r="N94" i="9"/>
  <c r="V92" i="9"/>
  <c r="D37" i="4" a="1"/>
  <c r="D37" i="4" s="1"/>
  <c r="B37" i="4" a="1"/>
  <c r="B37" i="4" s="1"/>
  <c r="C38" i="4"/>
  <c r="U91" i="9"/>
  <c r="W91" i="9" s="1"/>
  <c r="Z89" i="9"/>
  <c r="E98" i="9" a="1"/>
  <c r="E98" i="9" s="1"/>
  <c r="P95" i="9" l="1"/>
  <c r="V91" i="9"/>
  <c r="Y92" i="9"/>
  <c r="W90" i="9"/>
  <c r="S93" i="9"/>
  <c r="R95" i="9"/>
  <c r="S95" i="9" s="1"/>
  <c r="U93" i="9"/>
  <c r="W93" i="9" s="1"/>
  <c r="AA92" i="9"/>
  <c r="AC92" i="9" s="1"/>
  <c r="X91" i="9"/>
  <c r="Z91" i="9" s="1"/>
  <c r="E99" i="9" a="1"/>
  <c r="E99" i="9" s="1"/>
  <c r="C100" i="9"/>
  <c r="B101" i="9"/>
  <c r="D100" i="9"/>
  <c r="N96" i="9"/>
  <c r="F98" i="9"/>
  <c r="G98" i="9" a="1"/>
  <c r="G98" i="9" s="1"/>
  <c r="AA89" i="9"/>
  <c r="AB89" i="9" s="1"/>
  <c r="H89" i="9" s="1" a="1"/>
  <c r="H89" i="9" s="1"/>
  <c r="O94" i="9"/>
  <c r="P94" i="9" s="1"/>
  <c r="B38" i="4" a="1"/>
  <c r="B38" i="4" s="1"/>
  <c r="D38" i="4" a="1"/>
  <c r="D38" i="4" s="1"/>
  <c r="C39" i="4"/>
  <c r="L97" i="9"/>
  <c r="M97" i="9" s="1"/>
  <c r="E100" i="9" l="1" a="1"/>
  <c r="E100" i="9" s="1"/>
  <c r="F100" i="9" s="1"/>
  <c r="L39" i="2" a="1"/>
  <c r="L39" i="2" s="1"/>
  <c r="AB92" i="9"/>
  <c r="V93" i="9"/>
  <c r="Q94" i="9"/>
  <c r="R94" i="9" s="1"/>
  <c r="T94" i="9" s="1"/>
  <c r="X90" i="9"/>
  <c r="Z90" i="9" s="1"/>
  <c r="AA91" i="9"/>
  <c r="AB91" i="9" s="1"/>
  <c r="X93" i="9"/>
  <c r="Y93" i="9" s="1"/>
  <c r="AC89" i="9"/>
  <c r="N97" i="9"/>
  <c r="D101" i="9"/>
  <c r="C101" i="9"/>
  <c r="E101" i="9" s="1" a="1"/>
  <c r="E101" i="9" s="1"/>
  <c r="F101" i="9" s="1"/>
  <c r="B102" i="9"/>
  <c r="G100" i="9" a="1"/>
  <c r="G100" i="9" s="1"/>
  <c r="D39" i="4" a="1"/>
  <c r="D39" i="4" s="1"/>
  <c r="C40" i="4"/>
  <c r="B39" i="4" a="1"/>
  <c r="B39" i="4" s="1"/>
  <c r="F99" i="9"/>
  <c r="G99" i="9" a="1"/>
  <c r="G99" i="9" s="1"/>
  <c r="I98" i="9"/>
  <c r="J98" i="9" s="1"/>
  <c r="Y91" i="9"/>
  <c r="O96" i="9"/>
  <c r="Q96" i="9" s="1"/>
  <c r="T95" i="9"/>
  <c r="H92" i="9" l="1" a="1"/>
  <c r="H92" i="9" s="1"/>
  <c r="H91" i="9" a="1"/>
  <c r="H91" i="9" s="1"/>
  <c r="L42" i="2" s="1" a="1"/>
  <c r="L42" i="2" s="1"/>
  <c r="AC91" i="9"/>
  <c r="G101" i="9" a="1"/>
  <c r="G101" i="9" s="1"/>
  <c r="I101" i="9" s="1"/>
  <c r="K101" i="9" s="1"/>
  <c r="Y90" i="9"/>
  <c r="K98" i="9"/>
  <c r="L98" i="9" s="1"/>
  <c r="N98" i="9" s="1"/>
  <c r="AA90" i="9"/>
  <c r="AC90" i="9" s="1"/>
  <c r="U94" i="9"/>
  <c r="V94" i="9" s="1"/>
  <c r="R96" i="9"/>
  <c r="T96" i="9" s="1"/>
  <c r="Z93" i="9"/>
  <c r="I99" i="9"/>
  <c r="K99" i="9" s="1"/>
  <c r="P96" i="9"/>
  <c r="S94" i="9"/>
  <c r="C41" i="4"/>
  <c r="D40" i="4" a="1"/>
  <c r="D40" i="4" s="1"/>
  <c r="B40" i="4" a="1"/>
  <c r="B40" i="4" s="1"/>
  <c r="U95" i="9"/>
  <c r="V95" i="9" s="1"/>
  <c r="D102" i="9"/>
  <c r="B103" i="9"/>
  <c r="C102" i="9"/>
  <c r="I100" i="9"/>
  <c r="J100" i="9" s="1"/>
  <c r="O97" i="9"/>
  <c r="P97" i="9" s="1"/>
  <c r="E102" i="9" l="1" a="1"/>
  <c r="E102" i="9" s="1"/>
  <c r="F102" i="9" s="1"/>
  <c r="J101" i="9"/>
  <c r="W95" i="9"/>
  <c r="X95" i="9" s="1"/>
  <c r="Y95" i="9" s="1"/>
  <c r="AB90" i="9"/>
  <c r="H90" i="9" s="1" a="1"/>
  <c r="H90" i="9" s="1"/>
  <c r="Q97" i="9"/>
  <c r="R97" i="9" s="1"/>
  <c r="S97" i="9" s="1"/>
  <c r="K100" i="9"/>
  <c r="L99" i="9"/>
  <c r="N99" i="9" s="1"/>
  <c r="U96" i="9"/>
  <c r="W96" i="9" s="1"/>
  <c r="O98" i="9"/>
  <c r="Q98" i="9" s="1"/>
  <c r="S96" i="9"/>
  <c r="D41" i="4" a="1"/>
  <c r="D41" i="4" s="1"/>
  <c r="B41" i="4" a="1"/>
  <c r="B41" i="4" s="1"/>
  <c r="C42" i="4"/>
  <c r="J99" i="9"/>
  <c r="L101" i="9"/>
  <c r="M101" i="9" s="1"/>
  <c r="B104" i="9"/>
  <c r="D103" i="9"/>
  <c r="C103" i="9"/>
  <c r="M98" i="9"/>
  <c r="W94" i="9"/>
  <c r="AA93" i="9"/>
  <c r="AC93" i="9" s="1"/>
  <c r="G102" i="9" l="1" a="1"/>
  <c r="G102" i="9" s="1"/>
  <c r="I102" i="9" s="1"/>
  <c r="J102" i="9" s="1"/>
  <c r="E103" i="9" a="1"/>
  <c r="E103" i="9" s="1"/>
  <c r="F103" i="9" s="1"/>
  <c r="L41" i="2" a="1"/>
  <c r="L41" i="2" s="1"/>
  <c r="L40" i="2" a="1"/>
  <c r="L40" i="2" s="1"/>
  <c r="V96" i="9"/>
  <c r="K102" i="9"/>
  <c r="L102" i="9" s="1"/>
  <c r="N102" i="9" s="1"/>
  <c r="Z95" i="9"/>
  <c r="AA95" i="9" s="1"/>
  <c r="AC95" i="9" s="1"/>
  <c r="P98" i="9"/>
  <c r="L100" i="9"/>
  <c r="N100" i="9" s="1"/>
  <c r="O100" i="9" s="1"/>
  <c r="P100" i="9" s="1"/>
  <c r="T97" i="9"/>
  <c r="U97" i="9" s="1"/>
  <c r="O99" i="9"/>
  <c r="Q99" i="9" s="1"/>
  <c r="N101" i="9"/>
  <c r="AB93" i="9"/>
  <c r="H93" i="9" s="1" a="1"/>
  <c r="H93" i="9" s="1"/>
  <c r="C43" i="4"/>
  <c r="B42" i="4" a="1"/>
  <c r="B42" i="4" s="1"/>
  <c r="D42" i="4" a="1"/>
  <c r="D42" i="4" s="1"/>
  <c r="X96" i="9"/>
  <c r="Z96" i="9" s="1"/>
  <c r="R98" i="9"/>
  <c r="T98" i="9" s="1"/>
  <c r="X94" i="9"/>
  <c r="Z94" i="9" s="1"/>
  <c r="C104" i="9"/>
  <c r="B105" i="9"/>
  <c r="D104" i="9"/>
  <c r="M99" i="9"/>
  <c r="G103" i="9" a="1"/>
  <c r="G103" i="9" s="1"/>
  <c r="P12" i="2" l="1" a="1"/>
  <c r="P12" i="2" s="1"/>
  <c r="E104" i="9" a="1"/>
  <c r="E104" i="9" s="1"/>
  <c r="F104" i="9" s="1"/>
  <c r="Y96" i="9"/>
  <c r="M100" i="9"/>
  <c r="P99" i="9"/>
  <c r="V97" i="9"/>
  <c r="W97" i="9"/>
  <c r="X97" i="9" s="1"/>
  <c r="Y97" i="9" s="1"/>
  <c r="Y94" i="9"/>
  <c r="U98" i="9"/>
  <c r="V98" i="9" s="1"/>
  <c r="O102" i="9"/>
  <c r="Q102" i="9" s="1"/>
  <c r="AA96" i="9"/>
  <c r="AB96" i="9" s="1"/>
  <c r="H96" i="9" s="1" a="1"/>
  <c r="H96" i="9" s="1"/>
  <c r="R99" i="9"/>
  <c r="T99" i="9" s="1"/>
  <c r="D43" i="4" a="1"/>
  <c r="D43" i="4" s="1"/>
  <c r="C44" i="4"/>
  <c r="B43" i="4" a="1"/>
  <c r="B43" i="4" s="1"/>
  <c r="M102" i="9"/>
  <c r="AB95" i="9"/>
  <c r="H95" i="9" s="1" a="1"/>
  <c r="H95" i="9" s="1"/>
  <c r="Q100" i="9"/>
  <c r="D105" i="9"/>
  <c r="B106" i="9"/>
  <c r="C105" i="9"/>
  <c r="G104" i="9" a="1"/>
  <c r="G104" i="9" s="1"/>
  <c r="O101" i="9"/>
  <c r="Q101" i="9" s="1"/>
  <c r="AA94" i="9"/>
  <c r="AC94" i="9" s="1"/>
  <c r="I103" i="9"/>
  <c r="K103" i="9" s="1"/>
  <c r="S98" i="9"/>
  <c r="E105" i="9" l="1" a="1"/>
  <c r="E105" i="9" s="1"/>
  <c r="F105" i="9" s="1"/>
  <c r="P15" i="2" a="1"/>
  <c r="P15" i="2" s="1"/>
  <c r="W98" i="9"/>
  <c r="X98" i="9" s="1"/>
  <c r="Z98" i="9" s="1"/>
  <c r="G105" i="9" a="1"/>
  <c r="G105" i="9" s="1"/>
  <c r="I105" i="9" s="1"/>
  <c r="J105" i="9" s="1"/>
  <c r="J103" i="9"/>
  <c r="S99" i="9"/>
  <c r="U99" i="9"/>
  <c r="W99" i="9" s="1"/>
  <c r="R101" i="9"/>
  <c r="S101" i="9" s="1"/>
  <c r="R102" i="9"/>
  <c r="S102" i="9" s="1"/>
  <c r="D44" i="4" a="1"/>
  <c r="D44" i="4" s="1"/>
  <c r="C45" i="4"/>
  <c r="B44" i="4" a="1"/>
  <c r="B44" i="4" s="1"/>
  <c r="AB94" i="9"/>
  <c r="H94" i="9" s="1" a="1"/>
  <c r="H94" i="9" s="1"/>
  <c r="AC96" i="9"/>
  <c r="R100" i="9"/>
  <c r="T100" i="9" s="1"/>
  <c r="Z97" i="9"/>
  <c r="P102" i="9"/>
  <c r="P101" i="9"/>
  <c r="I104" i="9"/>
  <c r="K104" i="9" s="1"/>
  <c r="L103" i="9"/>
  <c r="N103" i="9" s="1"/>
  <c r="B107" i="9"/>
  <c r="D106" i="9"/>
  <c r="C106" i="9"/>
  <c r="E106" i="9" l="1" a="1"/>
  <c r="E106" i="9" s="1"/>
  <c r="F106" i="9" s="1"/>
  <c r="P14" i="2" a="1"/>
  <c r="P14" i="2" s="1"/>
  <c r="P13" i="2" a="1"/>
  <c r="P13" i="2" s="1"/>
  <c r="T101" i="9"/>
  <c r="U101" i="9" s="1"/>
  <c r="W101" i="9" s="1"/>
  <c r="S100" i="9"/>
  <c r="K105" i="9"/>
  <c r="L105" i="9" s="1"/>
  <c r="M105" i="9" s="1"/>
  <c r="X99" i="9"/>
  <c r="Z99" i="9" s="1"/>
  <c r="AA98" i="9"/>
  <c r="AC98" i="9" s="1"/>
  <c r="U100" i="9"/>
  <c r="W100" i="9" s="1"/>
  <c r="O103" i="9"/>
  <c r="Q103" i="9" s="1"/>
  <c r="L104" i="9"/>
  <c r="M104" i="9" s="1"/>
  <c r="M103" i="9"/>
  <c r="T102" i="9"/>
  <c r="AA97" i="9"/>
  <c r="AB97" i="9" s="1"/>
  <c r="H97" i="9" s="1" a="1"/>
  <c r="H97" i="9" s="1"/>
  <c r="J104" i="9"/>
  <c r="Y98" i="9"/>
  <c r="V99" i="9"/>
  <c r="B45" i="4" a="1"/>
  <c r="B45" i="4" s="1"/>
  <c r="D45" i="4" a="1"/>
  <c r="D45" i="4" s="1"/>
  <c r="C46" i="4"/>
  <c r="G106" i="9" a="1"/>
  <c r="G106" i="9" s="1"/>
  <c r="B108" i="9"/>
  <c r="D107" i="9"/>
  <c r="C107" i="9"/>
  <c r="E107" i="9" l="1" a="1"/>
  <c r="E107" i="9" s="1"/>
  <c r="F107" i="9" s="1"/>
  <c r="P16" i="2" a="1"/>
  <c r="P16" i="2" s="1"/>
  <c r="N104" i="9"/>
  <c r="O104" i="9" s="1"/>
  <c r="P104" i="9" s="1"/>
  <c r="AC97" i="9"/>
  <c r="N105" i="9"/>
  <c r="O105" i="9" s="1"/>
  <c r="P105" i="9" s="1"/>
  <c r="V100" i="9"/>
  <c r="R103" i="9"/>
  <c r="S103" i="9" s="1"/>
  <c r="X101" i="9"/>
  <c r="Y101" i="9" s="1"/>
  <c r="AA99" i="9"/>
  <c r="AB99" i="9" s="1"/>
  <c r="X100" i="9"/>
  <c r="Z100" i="9" s="1"/>
  <c r="V101" i="9"/>
  <c r="AB98" i="9"/>
  <c r="H98" i="9" s="1" a="1"/>
  <c r="H98" i="9" s="1"/>
  <c r="P17" i="2" s="1" a="1"/>
  <c r="P17" i="2" s="1"/>
  <c r="U102" i="9"/>
  <c r="W102" i="9" s="1"/>
  <c r="P103" i="9"/>
  <c r="C108" i="9"/>
  <c r="B109" i="9"/>
  <c r="D108" i="9"/>
  <c r="Y99" i="9"/>
  <c r="I106" i="9"/>
  <c r="K106" i="9" s="1"/>
  <c r="G107" i="9" a="1"/>
  <c r="G107" i="9" s="1"/>
  <c r="D46" i="4" a="1"/>
  <c r="D46" i="4" s="1"/>
  <c r="B46" i="4" a="1"/>
  <c r="B46" i="4" s="1"/>
  <c r="C47" i="4"/>
  <c r="E108" i="9" l="1" a="1"/>
  <c r="E108" i="9" s="1"/>
  <c r="F108" i="9" s="1"/>
  <c r="H99" i="9" a="1"/>
  <c r="H99" i="9" s="1"/>
  <c r="Y100" i="9"/>
  <c r="Q105" i="9"/>
  <c r="R105" i="9" s="1"/>
  <c r="T105" i="9" s="1"/>
  <c r="Q104" i="9"/>
  <c r="R104" i="9" s="1"/>
  <c r="T104" i="9" s="1"/>
  <c r="Z101" i="9"/>
  <c r="AA101" i="9" s="1"/>
  <c r="AC101" i="9" s="1"/>
  <c r="L106" i="9"/>
  <c r="N106" i="9" s="1"/>
  <c r="X102" i="9"/>
  <c r="Y102" i="9" s="1"/>
  <c r="AA100" i="9"/>
  <c r="AC100" i="9" s="1"/>
  <c r="AC99" i="9"/>
  <c r="J106" i="9"/>
  <c r="B47" i="4" a="1"/>
  <c r="B47" i="4" s="1"/>
  <c r="C48" i="4"/>
  <c r="D47" i="4" a="1"/>
  <c r="D47" i="4" s="1"/>
  <c r="V102" i="9"/>
  <c r="T103" i="9"/>
  <c r="I107" i="9"/>
  <c r="J107" i="9" s="1"/>
  <c r="D109" i="9"/>
  <c r="C109" i="9"/>
  <c r="B110" i="9"/>
  <c r="G108" i="9" l="1" a="1"/>
  <c r="G108" i="9" s="1"/>
  <c r="I108" i="9" s="1"/>
  <c r="K108" i="9" s="1"/>
  <c r="L108" i="9" s="1"/>
  <c r="M108" i="9" s="1"/>
  <c r="P18" i="2" a="1"/>
  <c r="P18" i="2" s="1"/>
  <c r="K107" i="9"/>
  <c r="L107" i="9" s="1"/>
  <c r="M107" i="9" s="1"/>
  <c r="AB100" i="9"/>
  <c r="H100" i="9" s="1" a="1"/>
  <c r="H100" i="9" s="1"/>
  <c r="AB101" i="9"/>
  <c r="H101" i="9" s="1" a="1"/>
  <c r="H101" i="9" s="1"/>
  <c r="S105" i="9"/>
  <c r="S104" i="9"/>
  <c r="U105" i="9"/>
  <c r="W105" i="9" s="1"/>
  <c r="U104" i="9"/>
  <c r="V104" i="9" s="1"/>
  <c r="O106" i="9"/>
  <c r="Q106" i="9" s="1"/>
  <c r="U103" i="9"/>
  <c r="W103" i="9" s="1"/>
  <c r="Z102" i="9"/>
  <c r="D48" i="4" a="1"/>
  <c r="D48" i="4" s="1"/>
  <c r="C49" i="4"/>
  <c r="B48" i="4" a="1"/>
  <c r="B48" i="4" s="1"/>
  <c r="M106" i="9"/>
  <c r="D110" i="9"/>
  <c r="C110" i="9"/>
  <c r="B111" i="9"/>
  <c r="E109" i="9" a="1"/>
  <c r="E109" i="9" s="1"/>
  <c r="J108" i="9" l="1"/>
  <c r="P20" i="2" a="1"/>
  <c r="P20" i="2" s="1"/>
  <c r="P19" i="2" a="1"/>
  <c r="P19" i="2" s="1"/>
  <c r="V105" i="9"/>
  <c r="N108" i="9"/>
  <c r="O108" i="9" s="1"/>
  <c r="P108" i="9" s="1"/>
  <c r="V103" i="9"/>
  <c r="R106" i="9"/>
  <c r="S106" i="9" s="1"/>
  <c r="X105" i="9"/>
  <c r="Z105" i="9" s="1"/>
  <c r="X103" i="9"/>
  <c r="Z103" i="9" s="1"/>
  <c r="N107" i="9"/>
  <c r="W104" i="9"/>
  <c r="AA102" i="9"/>
  <c r="AC102" i="9" s="1"/>
  <c r="F109" i="9"/>
  <c r="G109" i="9" a="1"/>
  <c r="G109" i="9" s="1"/>
  <c r="D111" i="9"/>
  <c r="B112" i="9"/>
  <c r="C111" i="9"/>
  <c r="E111" i="9" s="1" a="1"/>
  <c r="E111" i="9" s="1"/>
  <c r="P106" i="9"/>
  <c r="E110" i="9" a="1"/>
  <c r="E110" i="9" s="1"/>
  <c r="D49" i="4" a="1"/>
  <c r="D49" i="4" s="1"/>
  <c r="C50" i="4"/>
  <c r="B49" i="4" a="1"/>
  <c r="B49" i="4" s="1"/>
  <c r="F111" i="9" l="1"/>
  <c r="Y103" i="9"/>
  <c r="AB102" i="9"/>
  <c r="H102" i="9" s="1" a="1"/>
  <c r="H102" i="9" s="1"/>
  <c r="AA105" i="9"/>
  <c r="AC105" i="9" s="1"/>
  <c r="D50" i="4" a="1"/>
  <c r="D50" i="4" s="1"/>
  <c r="C51" i="4"/>
  <c r="B50" i="4" a="1"/>
  <c r="B50" i="4" s="1"/>
  <c r="F110" i="9"/>
  <c r="G110" i="9" a="1"/>
  <c r="G110" i="9" s="1"/>
  <c r="Y105" i="9"/>
  <c r="Q108" i="9"/>
  <c r="T106" i="9"/>
  <c r="B113" i="9"/>
  <c r="D112" i="9"/>
  <c r="C112" i="9"/>
  <c r="X104" i="9"/>
  <c r="Z104" i="9" s="1"/>
  <c r="G111" i="9" a="1"/>
  <c r="G111" i="9" s="1"/>
  <c r="O107" i="9"/>
  <c r="Q107" i="9" s="1"/>
  <c r="I109" i="9"/>
  <c r="K109" i="9" s="1"/>
  <c r="AA103" i="9"/>
  <c r="AC103" i="9" s="1"/>
  <c r="E112" i="9" l="1" a="1"/>
  <c r="E112" i="9" s="1"/>
  <c r="F112" i="9" s="1"/>
  <c r="P22" i="2" a="1"/>
  <c r="P22" i="2" s="1"/>
  <c r="P21" i="2" a="1"/>
  <c r="P21" i="2" s="1"/>
  <c r="Y104" i="9"/>
  <c r="AB103" i="9"/>
  <c r="H103" i="9" s="1" a="1"/>
  <c r="H103" i="9" s="1"/>
  <c r="P23" i="2" s="1" a="1"/>
  <c r="P23" i="2" s="1"/>
  <c r="P107" i="9"/>
  <c r="AA104" i="9"/>
  <c r="AB104" i="9" s="1"/>
  <c r="L109" i="9"/>
  <c r="N109" i="9" s="1"/>
  <c r="U106" i="9"/>
  <c r="W106" i="9" s="1"/>
  <c r="I111" i="9"/>
  <c r="K111" i="9" s="1"/>
  <c r="J109" i="9"/>
  <c r="B51" i="4" a="1"/>
  <c r="B51" i="4" s="1"/>
  <c r="D51" i="4" a="1"/>
  <c r="D51" i="4" s="1"/>
  <c r="C52" i="4"/>
  <c r="R108" i="9"/>
  <c r="T108" i="9" s="1"/>
  <c r="AB105" i="9"/>
  <c r="H105" i="9" s="1" a="1"/>
  <c r="H105" i="9" s="1"/>
  <c r="I110" i="9"/>
  <c r="J110" i="9" s="1"/>
  <c r="R107" i="9"/>
  <c r="S107" i="9" s="1"/>
  <c r="B114" i="9"/>
  <c r="D113" i="9"/>
  <c r="C113" i="9"/>
  <c r="E113" i="9" s="1" a="1"/>
  <c r="E113" i="9" s="1"/>
  <c r="F113" i="9" s="1"/>
  <c r="G112" i="9" a="1"/>
  <c r="G112" i="9" s="1"/>
  <c r="H104" i="9" l="1" a="1"/>
  <c r="H104" i="9" s="1"/>
  <c r="P24" i="2" s="1" a="1"/>
  <c r="P24" i="2" s="1"/>
  <c r="K110" i="9"/>
  <c r="L110" i="9" s="1"/>
  <c r="N110" i="9" s="1"/>
  <c r="T107" i="9"/>
  <c r="U107" i="9" s="1"/>
  <c r="W107" i="9" s="1"/>
  <c r="AC104" i="9"/>
  <c r="X106" i="9"/>
  <c r="Z106" i="9" s="1"/>
  <c r="O109" i="9"/>
  <c r="Q109" i="9" s="1"/>
  <c r="L111" i="9"/>
  <c r="M111" i="9" s="1"/>
  <c r="U108" i="9"/>
  <c r="W108" i="9" s="1"/>
  <c r="M109" i="9"/>
  <c r="B115" i="9"/>
  <c r="C114" i="9"/>
  <c r="D114" i="9"/>
  <c r="I112" i="9"/>
  <c r="K112" i="9" s="1"/>
  <c r="G113" i="9" a="1"/>
  <c r="G113" i="9" s="1"/>
  <c r="V106" i="9"/>
  <c r="S108" i="9"/>
  <c r="J111" i="9"/>
  <c r="C53" i="4"/>
  <c r="B52" i="4" a="1"/>
  <c r="B52" i="4" s="1"/>
  <c r="D52" i="4" a="1"/>
  <c r="D52" i="4" s="1"/>
  <c r="E114" i="9" l="1" a="1"/>
  <c r="E114" i="9" s="1"/>
  <c r="F114" i="9" s="1"/>
  <c r="M110" i="9"/>
  <c r="N111" i="9"/>
  <c r="Y106" i="9"/>
  <c r="J112" i="9"/>
  <c r="X108" i="9"/>
  <c r="Z108" i="9" s="1"/>
  <c r="X107" i="9"/>
  <c r="Y107" i="9" s="1"/>
  <c r="AA106" i="9"/>
  <c r="AC106" i="9" s="1"/>
  <c r="L112" i="9"/>
  <c r="N112" i="9" s="1"/>
  <c r="R109" i="9"/>
  <c r="T109" i="9" s="1"/>
  <c r="B53" i="4" a="1"/>
  <c r="B53" i="4" s="1"/>
  <c r="C54" i="4"/>
  <c r="D53" i="4" a="1"/>
  <c r="D53" i="4" s="1"/>
  <c r="V107" i="9"/>
  <c r="O110" i="9"/>
  <c r="Q110" i="9" s="1"/>
  <c r="P109" i="9"/>
  <c r="G114" i="9" a="1"/>
  <c r="G114" i="9" s="1"/>
  <c r="V108" i="9"/>
  <c r="B116" i="9"/>
  <c r="D115" i="9"/>
  <c r="C115" i="9"/>
  <c r="I113" i="9"/>
  <c r="K113" i="9" s="1"/>
  <c r="Y108" i="9" l="1"/>
  <c r="O111" i="9"/>
  <c r="P111" i="9" s="1"/>
  <c r="AB106" i="9"/>
  <c r="P110" i="9"/>
  <c r="O112" i="9"/>
  <c r="P112" i="9" s="1"/>
  <c r="L113" i="9"/>
  <c r="M113" i="9" s="1"/>
  <c r="U109" i="9"/>
  <c r="W109" i="9" s="1"/>
  <c r="R110" i="9"/>
  <c r="S110" i="9" s="1"/>
  <c r="C116" i="9"/>
  <c r="B117" i="9"/>
  <c r="D116" i="9"/>
  <c r="S109" i="9"/>
  <c r="Z107" i="9"/>
  <c r="I114" i="9"/>
  <c r="J114" i="9" s="1"/>
  <c r="M112" i="9"/>
  <c r="J113" i="9"/>
  <c r="AA108" i="9"/>
  <c r="AC108" i="9" s="1"/>
  <c r="E115" i="9" a="1"/>
  <c r="E115" i="9" s="1"/>
  <c r="B54" i="4" a="1"/>
  <c r="B54" i="4" s="1"/>
  <c r="D54" i="4" a="1"/>
  <c r="D54" i="4" s="1"/>
  <c r="E116" i="9" l="1" a="1"/>
  <c r="E116" i="9" s="1"/>
  <c r="G116" i="9" s="1" a="1"/>
  <c r="G116" i="9" s="1"/>
  <c r="I116" i="9" s="1"/>
  <c r="K116" i="9" s="1"/>
  <c r="H106" i="9" a="1"/>
  <c r="H106" i="9" s="1"/>
  <c r="T110" i="9"/>
  <c r="U110" i="9" s="1"/>
  <c r="V110" i="9" s="1"/>
  <c r="V109" i="9"/>
  <c r="Q112" i="9"/>
  <c r="R112" i="9" s="1"/>
  <c r="N113" i="9"/>
  <c r="O113" i="9" s="1"/>
  <c r="P113" i="9" s="1"/>
  <c r="AB108" i="9"/>
  <c r="H108" i="9" s="1" a="1"/>
  <c r="H108" i="9" s="1"/>
  <c r="Q111" i="9"/>
  <c r="R111" i="9" s="1"/>
  <c r="T111" i="9" s="1"/>
  <c r="U111" i="9" s="1"/>
  <c r="W111" i="9" s="1"/>
  <c r="X109" i="9"/>
  <c r="Y109" i="9" s="1"/>
  <c r="D117" i="9"/>
  <c r="C117" i="9"/>
  <c r="B118" i="9"/>
  <c r="F115" i="9"/>
  <c r="G115" i="9" a="1"/>
  <c r="G115" i="9" s="1"/>
  <c r="K114" i="9"/>
  <c r="AA107" i="9"/>
  <c r="AC107" i="9" s="1"/>
  <c r="F116" i="9" l="1"/>
  <c r="E117" i="9" a="1"/>
  <c r="E117" i="9" s="1"/>
  <c r="F117" i="9" s="1"/>
  <c r="P25" i="2" a="1"/>
  <c r="P25" i="2" s="1"/>
  <c r="Q113" i="9"/>
  <c r="R113" i="9" s="1"/>
  <c r="S113" i="9" s="1"/>
  <c r="S112" i="9"/>
  <c r="T112" i="9"/>
  <c r="U112" i="9" s="1"/>
  <c r="W112" i="9" s="1"/>
  <c r="J116" i="9"/>
  <c r="S111" i="9"/>
  <c r="V111" i="9"/>
  <c r="X111" i="9"/>
  <c r="Z111" i="9" s="1"/>
  <c r="D118" i="9"/>
  <c r="B119" i="9"/>
  <c r="C118" i="9"/>
  <c r="AB107" i="9"/>
  <c r="H107" i="9" s="1" a="1"/>
  <c r="H107" i="9" s="1"/>
  <c r="P27" i="2" s="1" a="1"/>
  <c r="P27" i="2" s="1"/>
  <c r="Z109" i="9"/>
  <c r="I115" i="9"/>
  <c r="J115" i="9" s="1"/>
  <c r="L114" i="9"/>
  <c r="M114" i="9" s="1"/>
  <c r="L116" i="9"/>
  <c r="M116" i="9" s="1"/>
  <c r="W110" i="9"/>
  <c r="E118" i="9" l="1" a="1"/>
  <c r="E118" i="9" s="1"/>
  <c r="F118" i="9" s="1"/>
  <c r="G117" i="9" a="1"/>
  <c r="G117" i="9" s="1"/>
  <c r="I117" i="9" s="1"/>
  <c r="K117" i="9" s="1"/>
  <c r="L117" i="9" s="1"/>
  <c r="M117" i="9" s="1"/>
  <c r="P26" i="2" a="1"/>
  <c r="P26" i="2" s="1"/>
  <c r="G118" i="9" a="1"/>
  <c r="G118" i="9" s="1"/>
  <c r="I118" i="9" s="1"/>
  <c r="J118" i="9" s="1"/>
  <c r="N116" i="9"/>
  <c r="O116" i="9" s="1"/>
  <c r="P116" i="9" s="1"/>
  <c r="K115" i="9"/>
  <c r="L115" i="9" s="1"/>
  <c r="M115" i="9" s="1"/>
  <c r="V112" i="9"/>
  <c r="X112" i="9"/>
  <c r="Z112" i="9" s="1"/>
  <c r="AA111" i="9"/>
  <c r="AB111" i="9" s="1"/>
  <c r="T113" i="9"/>
  <c r="N114" i="9"/>
  <c r="C119" i="9"/>
  <c r="B120" i="9"/>
  <c r="D119" i="9"/>
  <c r="Y111" i="9"/>
  <c r="X110" i="9"/>
  <c r="Y110" i="9" s="1"/>
  <c r="J117" i="9"/>
  <c r="AA109" i="9"/>
  <c r="AB109" i="9" s="1"/>
  <c r="H109" i="9" s="1" a="1"/>
  <c r="H109" i="9" s="1"/>
  <c r="E119" i="9" l="1" a="1"/>
  <c r="E119" i="9" s="1"/>
  <c r="F119" i="9" s="1"/>
  <c r="P28" i="2" a="1"/>
  <c r="P28" i="2" s="1"/>
  <c r="H111" i="9" a="1"/>
  <c r="H111" i="9" s="1"/>
  <c r="N115" i="9"/>
  <c r="O115" i="9" s="1"/>
  <c r="Q115" i="9" s="1"/>
  <c r="Q116" i="9"/>
  <c r="R116" i="9" s="1"/>
  <c r="T116" i="9" s="1"/>
  <c r="Y112" i="9"/>
  <c r="K118" i="9"/>
  <c r="L118" i="9" s="1"/>
  <c r="M118" i="9" s="1"/>
  <c r="AA112" i="9"/>
  <c r="AC112" i="9" s="1"/>
  <c r="AC111" i="9"/>
  <c r="O114" i="9"/>
  <c r="P114" i="9" s="1"/>
  <c r="Z110" i="9"/>
  <c r="C120" i="9"/>
  <c r="B121" i="9"/>
  <c r="D120" i="9"/>
  <c r="U113" i="9"/>
  <c r="W113" i="9" s="1"/>
  <c r="N117" i="9"/>
  <c r="AC109" i="9"/>
  <c r="G119" i="9" a="1"/>
  <c r="G119" i="9" s="1"/>
  <c r="S116" i="9" l="1"/>
  <c r="R115" i="9"/>
  <c r="T115" i="9" s="1"/>
  <c r="X113" i="9"/>
  <c r="Y113" i="9" s="1"/>
  <c r="E120" i="9" a="1"/>
  <c r="E120" i="9" s="1"/>
  <c r="N118" i="9"/>
  <c r="AB112" i="9"/>
  <c r="H112" i="9" s="1" a="1"/>
  <c r="H112" i="9" s="1"/>
  <c r="D121" i="9"/>
  <c r="B122" i="9"/>
  <c r="C121" i="9"/>
  <c r="O117" i="9"/>
  <c r="P117" i="9" s="1"/>
  <c r="P115" i="9"/>
  <c r="Q114" i="9"/>
  <c r="V113" i="9"/>
  <c r="I119" i="9"/>
  <c r="K119" i="9" s="1"/>
  <c r="AA110" i="9"/>
  <c r="AB110" i="9" s="1"/>
  <c r="H110" i="9" s="1" a="1"/>
  <c r="H110" i="9" s="1"/>
  <c r="U116" i="9"/>
  <c r="W116" i="9" s="1"/>
  <c r="E121" i="9" l="1" a="1"/>
  <c r="E121" i="9" s="1"/>
  <c r="P30" i="2" a="1"/>
  <c r="P30" i="2" s="1"/>
  <c r="P29" i="2" a="1"/>
  <c r="P29" i="2" s="1"/>
  <c r="P31" i="2" a="1"/>
  <c r="P31" i="2" s="1"/>
  <c r="F121" i="9"/>
  <c r="AC110" i="9"/>
  <c r="V116" i="9"/>
  <c r="L119" i="9"/>
  <c r="N119" i="9" s="1"/>
  <c r="U115" i="9"/>
  <c r="W115" i="9" s="1"/>
  <c r="O118" i="9"/>
  <c r="Q118" i="9" s="1"/>
  <c r="F120" i="9"/>
  <c r="G120" i="9" a="1"/>
  <c r="G120" i="9" s="1"/>
  <c r="Z113" i="9"/>
  <c r="Q117" i="9"/>
  <c r="J119" i="9"/>
  <c r="B123" i="9"/>
  <c r="D122" i="9"/>
  <c r="C122" i="9"/>
  <c r="G121" i="9" a="1"/>
  <c r="G121" i="9" s="1"/>
  <c r="R114" i="9"/>
  <c r="S114" i="9" s="1"/>
  <c r="S115" i="9"/>
  <c r="X116" i="9"/>
  <c r="Y116" i="9" s="1"/>
  <c r="E122" i="9" l="1" a="1"/>
  <c r="E122" i="9" s="1"/>
  <c r="F122" i="9" s="1"/>
  <c r="Z116" i="9"/>
  <c r="AA116" i="9" s="1"/>
  <c r="AB116" i="9" s="1"/>
  <c r="H116" i="9" s="1" a="1"/>
  <c r="H116" i="9" s="1"/>
  <c r="P118" i="9"/>
  <c r="X115" i="9"/>
  <c r="Y115" i="9" s="1"/>
  <c r="O119" i="9"/>
  <c r="Q119" i="9" s="1"/>
  <c r="B124" i="9"/>
  <c r="D123" i="9"/>
  <c r="C123" i="9"/>
  <c r="R117" i="9"/>
  <c r="S117" i="9" s="1"/>
  <c r="T114" i="9"/>
  <c r="AA113" i="9"/>
  <c r="AC113" i="9" s="1"/>
  <c r="V115" i="9"/>
  <c r="R118" i="9"/>
  <c r="S118" i="9" s="1"/>
  <c r="I121" i="9"/>
  <c r="K121" i="9" s="1"/>
  <c r="I120" i="9"/>
  <c r="K120" i="9" s="1"/>
  <c r="M119" i="9"/>
  <c r="G122" i="9" a="1"/>
  <c r="G122" i="9" s="1"/>
  <c r="Z115" i="9" l="1"/>
  <c r="AA115" i="9" s="1"/>
  <c r="AC115" i="9" s="1"/>
  <c r="T118" i="9"/>
  <c r="J121" i="9"/>
  <c r="T117" i="9"/>
  <c r="U117" i="9" s="1"/>
  <c r="W117" i="9" s="1"/>
  <c r="L121" i="9"/>
  <c r="M121" i="9" s="1"/>
  <c r="L120" i="9"/>
  <c r="M120" i="9" s="1"/>
  <c r="R119" i="9"/>
  <c r="T119" i="9" s="1"/>
  <c r="AC116" i="9"/>
  <c r="U114" i="9"/>
  <c r="V114" i="9" s="1"/>
  <c r="P119" i="9"/>
  <c r="AB113" i="9"/>
  <c r="C124" i="9"/>
  <c r="B125" i="9"/>
  <c r="D124" i="9"/>
  <c r="J120" i="9"/>
  <c r="I122" i="9"/>
  <c r="J122" i="9" s="1"/>
  <c r="E123" i="9" a="1"/>
  <c r="E123" i="9" s="1"/>
  <c r="H113" i="9" l="1" a="1"/>
  <c r="H113" i="9" s="1"/>
  <c r="U118" i="9"/>
  <c r="W118" i="9" s="1"/>
  <c r="N120" i="9"/>
  <c r="O120" i="9" s="1"/>
  <c r="Q120" i="9" s="1"/>
  <c r="V117" i="9"/>
  <c r="W114" i="9"/>
  <c r="U119" i="9"/>
  <c r="W119" i="9" s="1"/>
  <c r="X117" i="9"/>
  <c r="Z117" i="9" s="1"/>
  <c r="S119" i="9"/>
  <c r="K122" i="9"/>
  <c r="AB115" i="9"/>
  <c r="H115" i="9" s="1" a="1"/>
  <c r="H115" i="9" s="1"/>
  <c r="P35" i="2" s="1" a="1"/>
  <c r="P35" i="2" s="1"/>
  <c r="D125" i="9"/>
  <c r="C125" i="9"/>
  <c r="E125" i="9" s="1" a="1"/>
  <c r="E125" i="9" s="1"/>
  <c r="F125" i="9" s="1"/>
  <c r="B126" i="9"/>
  <c r="E124" i="9" a="1"/>
  <c r="E124" i="9" s="1"/>
  <c r="N121" i="9"/>
  <c r="F123" i="9"/>
  <c r="G123" i="9" a="1"/>
  <c r="G123" i="9" s="1"/>
  <c r="P32" i="2" l="1" a="1"/>
  <c r="P32" i="2" s="1"/>
  <c r="Y117" i="9"/>
  <c r="X118" i="9"/>
  <c r="Z118" i="9" s="1"/>
  <c r="AA118" i="9" s="1"/>
  <c r="AC118" i="9" s="1"/>
  <c r="P120" i="9"/>
  <c r="V118" i="9"/>
  <c r="X114" i="9"/>
  <c r="Y114" i="9" s="1"/>
  <c r="AA117" i="9"/>
  <c r="AC117" i="9" s="1"/>
  <c r="R120" i="9"/>
  <c r="T120" i="9" s="1"/>
  <c r="X119" i="9"/>
  <c r="Z119" i="9" s="1"/>
  <c r="F124" i="9"/>
  <c r="G124" i="9" a="1"/>
  <c r="G124" i="9" s="1"/>
  <c r="D126" i="9"/>
  <c r="C126" i="9"/>
  <c r="B127" i="9"/>
  <c r="O121" i="9"/>
  <c r="Q121" i="9" s="1"/>
  <c r="G125" i="9" a="1"/>
  <c r="G125" i="9" s="1"/>
  <c r="L122" i="9"/>
  <c r="N122" i="9" s="1"/>
  <c r="V119" i="9"/>
  <c r="I123" i="9"/>
  <c r="J123" i="9" s="1"/>
  <c r="E126" i="9" l="1" a="1"/>
  <c r="E126" i="9" s="1"/>
  <c r="F126" i="9" s="1"/>
  <c r="Y118" i="9"/>
  <c r="Z114" i="9"/>
  <c r="R121" i="9"/>
  <c r="T121" i="9" s="1"/>
  <c r="AA119" i="9"/>
  <c r="AC119" i="9" s="1"/>
  <c r="U120" i="9"/>
  <c r="V120" i="9" s="1"/>
  <c r="O122" i="9"/>
  <c r="Q122" i="9" s="1"/>
  <c r="AB118" i="9"/>
  <c r="H118" i="9" s="1" a="1"/>
  <c r="H118" i="9" s="1"/>
  <c r="Y119" i="9"/>
  <c r="P121" i="9"/>
  <c r="S120" i="9"/>
  <c r="I125" i="9"/>
  <c r="J125" i="9" s="1"/>
  <c r="K123" i="9"/>
  <c r="D127" i="9"/>
  <c r="B128" i="9"/>
  <c r="C127" i="9"/>
  <c r="M122" i="9"/>
  <c r="I124" i="9"/>
  <c r="J124" i="9" s="1"/>
  <c r="AB117" i="9"/>
  <c r="H117" i="9" s="1" a="1"/>
  <c r="H117" i="9" s="1"/>
  <c r="G126" i="9" l="1" a="1"/>
  <c r="G126" i="9" s="1"/>
  <c r="I126" i="9" s="1"/>
  <c r="K126" i="9" s="1"/>
  <c r="L126" i="9" s="1"/>
  <c r="N126" i="9" s="1"/>
  <c r="P37" i="2" a="1"/>
  <c r="P37" i="2" s="1"/>
  <c r="P36" i="2" a="1"/>
  <c r="P36" i="2" s="1"/>
  <c r="W120" i="9"/>
  <c r="X120" i="9" s="1"/>
  <c r="Z120" i="9" s="1"/>
  <c r="K125" i="9"/>
  <c r="L125" i="9" s="1"/>
  <c r="M125" i="9" s="1"/>
  <c r="AA114" i="9"/>
  <c r="AC114" i="9" s="1"/>
  <c r="R122" i="9"/>
  <c r="T122" i="9" s="1"/>
  <c r="U121" i="9"/>
  <c r="V121" i="9" s="1"/>
  <c r="B129" i="9"/>
  <c r="D128" i="9"/>
  <c r="C128" i="9"/>
  <c r="AB119" i="9"/>
  <c r="H119" i="9" s="1" a="1"/>
  <c r="H119" i="9" s="1"/>
  <c r="K124" i="9"/>
  <c r="L123" i="9"/>
  <c r="M123" i="9" s="1"/>
  <c r="P122" i="9"/>
  <c r="J126" i="9"/>
  <c r="S121" i="9"/>
  <c r="E127" i="9" a="1"/>
  <c r="E127" i="9" s="1"/>
  <c r="P38" i="2" l="1" a="1"/>
  <c r="P38" i="2" s="1"/>
  <c r="N123" i="9"/>
  <c r="O123" i="9" s="1"/>
  <c r="Q123" i="9" s="1"/>
  <c r="S122" i="9"/>
  <c r="Y120" i="9"/>
  <c r="AB114" i="9"/>
  <c r="H114" i="9" s="1" a="1"/>
  <c r="H114" i="9" s="1"/>
  <c r="W121" i="9"/>
  <c r="O126" i="9"/>
  <c r="Q126" i="9" s="1"/>
  <c r="AA120" i="9"/>
  <c r="AC120" i="9" s="1"/>
  <c r="M126" i="9"/>
  <c r="L124" i="9"/>
  <c r="M124" i="9" s="1"/>
  <c r="N125" i="9"/>
  <c r="E128" i="9" a="1"/>
  <c r="E128" i="9" s="1"/>
  <c r="B130" i="9"/>
  <c r="D129" i="9"/>
  <c r="C129" i="9"/>
  <c r="F127" i="9"/>
  <c r="G127" i="9" a="1"/>
  <c r="G127" i="9" s="1"/>
  <c r="U122" i="9"/>
  <c r="V122" i="9" s="1"/>
  <c r="E129" i="9" l="1" a="1"/>
  <c r="E129" i="9" s="1"/>
  <c r="F129" i="9" s="1"/>
  <c r="P34" i="2" a="1"/>
  <c r="P34" i="2" s="1"/>
  <c r="P33" i="2" a="1"/>
  <c r="P33" i="2" s="1"/>
  <c r="X121" i="9"/>
  <c r="Y121" i="9" s="1"/>
  <c r="R123" i="9"/>
  <c r="S123" i="9" s="1"/>
  <c r="R126" i="9"/>
  <c r="T126" i="9" s="1"/>
  <c r="N124" i="9"/>
  <c r="P123" i="9"/>
  <c r="W122" i="9"/>
  <c r="AB120" i="9"/>
  <c r="C130" i="9"/>
  <c r="B131" i="9"/>
  <c r="D130" i="9"/>
  <c r="G129" i="9" a="1"/>
  <c r="G129" i="9" s="1"/>
  <c r="F128" i="9"/>
  <c r="G128" i="9" a="1"/>
  <c r="G128" i="9" s="1"/>
  <c r="P126" i="9"/>
  <c r="I127" i="9"/>
  <c r="J127" i="9" s="1"/>
  <c r="O125" i="9"/>
  <c r="Q125" i="9" s="1"/>
  <c r="E130" i="9" l="1" a="1"/>
  <c r="E130" i="9" s="1"/>
  <c r="F130" i="9" s="1"/>
  <c r="H120" i="9" a="1"/>
  <c r="H120" i="9" s="1"/>
  <c r="S126" i="9"/>
  <c r="K127" i="9"/>
  <c r="L127" i="9" s="1"/>
  <c r="N127" i="9" s="1"/>
  <c r="Z121" i="9"/>
  <c r="AA121" i="9" s="1"/>
  <c r="AC121" i="9" s="1"/>
  <c r="R125" i="9"/>
  <c r="T125" i="9" s="1"/>
  <c r="U126" i="9"/>
  <c r="V126" i="9" s="1"/>
  <c r="O124" i="9"/>
  <c r="P124" i="9" s="1"/>
  <c r="I129" i="9"/>
  <c r="K129" i="9" s="1"/>
  <c r="I128" i="9"/>
  <c r="J128" i="9" s="1"/>
  <c r="X122" i="9"/>
  <c r="Z122" i="9" s="1"/>
  <c r="P125" i="9"/>
  <c r="T123" i="9"/>
  <c r="G130" i="9" a="1"/>
  <c r="G130" i="9" s="1"/>
  <c r="D131" i="9"/>
  <c r="B132" i="9"/>
  <c r="C131" i="9"/>
  <c r="E131" i="9" s="1" a="1"/>
  <c r="E131" i="9" s="1"/>
  <c r="F131" i="9" s="1"/>
  <c r="P39" i="2" l="1" a="1"/>
  <c r="P39" i="2" s="1"/>
  <c r="M127" i="9"/>
  <c r="AB121" i="9"/>
  <c r="H121" i="9" s="1" a="1"/>
  <c r="H121" i="9" s="1"/>
  <c r="O127" i="9"/>
  <c r="Q127" i="9" s="1"/>
  <c r="AA122" i="9"/>
  <c r="AC122" i="9" s="1"/>
  <c r="L129" i="9"/>
  <c r="N129" i="9" s="1"/>
  <c r="U125" i="9"/>
  <c r="W125" i="9" s="1"/>
  <c r="J129" i="9"/>
  <c r="G131" i="9" a="1"/>
  <c r="G131" i="9" s="1"/>
  <c r="Y122" i="9"/>
  <c r="W126" i="9"/>
  <c r="B133" i="9"/>
  <c r="C132" i="9"/>
  <c r="D132" i="9"/>
  <c r="Q124" i="9"/>
  <c r="S125" i="9"/>
  <c r="I130" i="9"/>
  <c r="K130" i="9" s="1"/>
  <c r="K128" i="9"/>
  <c r="U123" i="9"/>
  <c r="V123" i="9" s="1"/>
  <c r="E132" i="9" l="1" a="1"/>
  <c r="E132" i="9" s="1"/>
  <c r="F132" i="9" s="1"/>
  <c r="P40" i="2" a="1"/>
  <c r="P40" i="2" s="1"/>
  <c r="J130" i="9"/>
  <c r="L130" i="9"/>
  <c r="N130" i="9" s="1"/>
  <c r="X125" i="9"/>
  <c r="Y125" i="9" s="1"/>
  <c r="O129" i="9"/>
  <c r="Q129" i="9" s="1"/>
  <c r="R127" i="9"/>
  <c r="S127" i="9" s="1"/>
  <c r="M129" i="9"/>
  <c r="I131" i="9"/>
  <c r="K131" i="9" s="1"/>
  <c r="R124" i="9"/>
  <c r="T124" i="9" s="1"/>
  <c r="AB122" i="9"/>
  <c r="H122" i="9" s="1" a="1"/>
  <c r="H122" i="9" s="1"/>
  <c r="W123" i="9"/>
  <c r="V125" i="9"/>
  <c r="X126" i="9"/>
  <c r="Y126" i="9" s="1"/>
  <c r="L128" i="9"/>
  <c r="M128" i="9" s="1"/>
  <c r="G132" i="9" a="1"/>
  <c r="G132" i="9" s="1"/>
  <c r="P127" i="9"/>
  <c r="D133" i="9"/>
  <c r="C133" i="9"/>
  <c r="B134" i="9"/>
  <c r="P41" i="2" l="1" a="1"/>
  <c r="P41" i="2" s="1"/>
  <c r="P129" i="9"/>
  <c r="Z125" i="9"/>
  <c r="AA125" i="9" s="1"/>
  <c r="AB125" i="9" s="1"/>
  <c r="H125" i="9" s="1" a="1"/>
  <c r="H125" i="9" s="1"/>
  <c r="T15" i="2" s="1" a="1"/>
  <c r="T15" i="2" s="1"/>
  <c r="M130" i="9"/>
  <c r="J131" i="9"/>
  <c r="Z126" i="9"/>
  <c r="AA126" i="9" s="1"/>
  <c r="AB126" i="9" s="1"/>
  <c r="H126" i="9" s="1" a="1"/>
  <c r="H126" i="9" s="1"/>
  <c r="L131" i="9"/>
  <c r="M131" i="9" s="1"/>
  <c r="U124" i="9"/>
  <c r="W124" i="9" s="1"/>
  <c r="R129" i="9"/>
  <c r="S129" i="9" s="1"/>
  <c r="X123" i="9"/>
  <c r="Z123" i="9" s="1"/>
  <c r="N128" i="9"/>
  <c r="T127" i="9"/>
  <c r="C134" i="9"/>
  <c r="D134" i="9"/>
  <c r="B135" i="9"/>
  <c r="S124" i="9"/>
  <c r="O130" i="9"/>
  <c r="P130" i="9" s="1"/>
  <c r="I132" i="9"/>
  <c r="K132" i="9" s="1"/>
  <c r="E133" i="9" a="1"/>
  <c r="E133" i="9" s="1"/>
  <c r="T129" i="9" l="1"/>
  <c r="U129" i="9" s="1"/>
  <c r="W129" i="9" s="1"/>
  <c r="AC125" i="9"/>
  <c r="L132" i="9"/>
  <c r="N132" i="9" s="1"/>
  <c r="X124" i="9"/>
  <c r="Z124" i="9" s="1"/>
  <c r="AA123" i="9"/>
  <c r="AB123" i="9" s="1"/>
  <c r="E134" i="9" a="1"/>
  <c r="E134" i="9" s="1"/>
  <c r="Y123" i="9"/>
  <c r="V124" i="9"/>
  <c r="F133" i="9"/>
  <c r="G133" i="9" a="1"/>
  <c r="G133" i="9" s="1"/>
  <c r="J132" i="9"/>
  <c r="Q130" i="9"/>
  <c r="AC126" i="9"/>
  <c r="N131" i="9"/>
  <c r="O128" i="9"/>
  <c r="P128" i="9" s="1"/>
  <c r="D135" i="9"/>
  <c r="B136" i="9"/>
  <c r="C135" i="9"/>
  <c r="U127" i="9"/>
  <c r="V127" i="9" s="1"/>
  <c r="H123" i="9" l="1" a="1"/>
  <c r="H123" i="9" s="1"/>
  <c r="T12" i="2" a="1"/>
  <c r="T12" i="2" s="1"/>
  <c r="E135" i="9" a="1"/>
  <c r="E135" i="9" s="1"/>
  <c r="F135" i="9" s="1"/>
  <c r="V129" i="9"/>
  <c r="AC123" i="9"/>
  <c r="Y124" i="9"/>
  <c r="O132" i="9"/>
  <c r="P132" i="9" s="1"/>
  <c r="X129" i="9"/>
  <c r="Y129" i="9" s="1"/>
  <c r="Q128" i="9"/>
  <c r="AA124" i="9"/>
  <c r="AB124" i="9" s="1"/>
  <c r="H124" i="9" s="1" a="1"/>
  <c r="H124" i="9" s="1"/>
  <c r="T14" i="2" s="1" a="1"/>
  <c r="T14" i="2" s="1"/>
  <c r="I133" i="9"/>
  <c r="K133" i="9" s="1"/>
  <c r="W127" i="9"/>
  <c r="O131" i="9"/>
  <c r="P131" i="9" s="1"/>
  <c r="R130" i="9"/>
  <c r="T130" i="9" s="1"/>
  <c r="M132" i="9"/>
  <c r="B137" i="9"/>
  <c r="C136" i="9"/>
  <c r="D136" i="9"/>
  <c r="F134" i="9"/>
  <c r="G134" i="9" a="1"/>
  <c r="G134" i="9" s="1"/>
  <c r="G135" i="9" l="1" a="1"/>
  <c r="G135" i="9" s="1"/>
  <c r="T13" i="2" a="1"/>
  <c r="T13" i="2" s="1"/>
  <c r="Q132" i="9"/>
  <c r="R132" i="9" s="1"/>
  <c r="T132" i="9" s="1"/>
  <c r="S130" i="9"/>
  <c r="AC124" i="9"/>
  <c r="L133" i="9"/>
  <c r="M133" i="9" s="1"/>
  <c r="X127" i="9"/>
  <c r="Z127" i="9" s="1"/>
  <c r="R128" i="9"/>
  <c r="S128" i="9" s="1"/>
  <c r="D137" i="9"/>
  <c r="B138" i="9"/>
  <c r="C137" i="9"/>
  <c r="Q131" i="9"/>
  <c r="I134" i="9"/>
  <c r="K134" i="9" s="1"/>
  <c r="J133" i="9"/>
  <c r="U130" i="9"/>
  <c r="V130" i="9" s="1"/>
  <c r="Z129" i="9"/>
  <c r="I135" i="9"/>
  <c r="K135" i="9" s="1"/>
  <c r="E136" i="9" a="1"/>
  <c r="E136" i="9" s="1"/>
  <c r="W130" i="9" l="1"/>
  <c r="X130" i="9" s="1"/>
  <c r="S132" i="9"/>
  <c r="L135" i="9"/>
  <c r="N135" i="9" s="1"/>
  <c r="AA127" i="9"/>
  <c r="AB127" i="9" s="1"/>
  <c r="L134" i="9"/>
  <c r="M134" i="9" s="1"/>
  <c r="AA129" i="9"/>
  <c r="AC129" i="9" s="1"/>
  <c r="R131" i="9"/>
  <c r="S131" i="9" s="1"/>
  <c r="E137" i="9" a="1"/>
  <c r="E137" i="9" s="1"/>
  <c r="Y127" i="9"/>
  <c r="F136" i="9"/>
  <c r="G136" i="9" a="1"/>
  <c r="G136" i="9" s="1"/>
  <c r="C138" i="9"/>
  <c r="E138" i="9" s="1" a="1"/>
  <c r="E138" i="9" s="1"/>
  <c r="F138" i="9" s="1"/>
  <c r="B139" i="9"/>
  <c r="D138" i="9"/>
  <c r="N133" i="9"/>
  <c r="T128" i="9"/>
  <c r="J134" i="9"/>
  <c r="U132" i="9"/>
  <c r="V132" i="9" s="1"/>
  <c r="J135" i="9"/>
  <c r="H127" i="9" l="1" a="1"/>
  <c r="H127" i="9" s="1"/>
  <c r="G138" i="9" a="1"/>
  <c r="G138" i="9" s="1"/>
  <c r="I138" i="9" s="1"/>
  <c r="K138" i="9" s="1"/>
  <c r="AC127" i="9"/>
  <c r="N134" i="9"/>
  <c r="O134" i="9" s="1"/>
  <c r="P134" i="9" s="1"/>
  <c r="T131" i="9"/>
  <c r="U131" i="9" s="1"/>
  <c r="W131" i="9" s="1"/>
  <c r="M135" i="9"/>
  <c r="AB129" i="9"/>
  <c r="H129" i="9" s="1" a="1"/>
  <c r="H129" i="9" s="1"/>
  <c r="Y130" i="9"/>
  <c r="Z130" i="9"/>
  <c r="AA130" i="9" s="1"/>
  <c r="AB130" i="9" s="1"/>
  <c r="O135" i="9"/>
  <c r="Q135" i="9" s="1"/>
  <c r="D139" i="9"/>
  <c r="B140" i="9"/>
  <c r="C139" i="9"/>
  <c r="I136" i="9"/>
  <c r="J136" i="9" s="1"/>
  <c r="U128" i="9"/>
  <c r="W128" i="9" s="1"/>
  <c r="W132" i="9"/>
  <c r="O133" i="9"/>
  <c r="P133" i="9" s="1"/>
  <c r="F137" i="9"/>
  <c r="G137" i="9" a="1"/>
  <c r="G137" i="9" s="1"/>
  <c r="T16" i="2" l="1" a="1"/>
  <c r="T16" i="2" s="1"/>
  <c r="H130" i="9" a="1"/>
  <c r="H130" i="9" s="1"/>
  <c r="Q133" i="9"/>
  <c r="R133" i="9" s="1"/>
  <c r="S133" i="9" s="1"/>
  <c r="V131" i="9"/>
  <c r="J138" i="9"/>
  <c r="P135" i="9"/>
  <c r="X128" i="9"/>
  <c r="Z128" i="9" s="1"/>
  <c r="L138" i="9"/>
  <c r="N138" i="9" s="1"/>
  <c r="R135" i="9"/>
  <c r="T135" i="9" s="1"/>
  <c r="V128" i="9"/>
  <c r="AC130" i="9"/>
  <c r="X131" i="9"/>
  <c r="Z131" i="9" s="1"/>
  <c r="X132" i="9"/>
  <c r="Y132" i="9" s="1"/>
  <c r="K136" i="9"/>
  <c r="E139" i="9" a="1"/>
  <c r="E139" i="9" s="1"/>
  <c r="Q134" i="9"/>
  <c r="I137" i="9"/>
  <c r="K137" i="9" s="1"/>
  <c r="B141" i="9"/>
  <c r="C140" i="9"/>
  <c r="D140" i="9"/>
  <c r="E140" i="9" l="1" a="1"/>
  <c r="E140" i="9" s="1"/>
  <c r="F140" i="9" s="1"/>
  <c r="T19" i="2" a="1"/>
  <c r="T19" i="2" s="1"/>
  <c r="M138" i="9"/>
  <c r="T133" i="9"/>
  <c r="U133" i="9" s="1"/>
  <c r="V133" i="9" s="1"/>
  <c r="L137" i="9"/>
  <c r="N137" i="9" s="1"/>
  <c r="AA131" i="9"/>
  <c r="AC131" i="9" s="1"/>
  <c r="AA128" i="9"/>
  <c r="AC128" i="9" s="1"/>
  <c r="U135" i="9"/>
  <c r="W135" i="9" s="1"/>
  <c r="Z132" i="9"/>
  <c r="S135" i="9"/>
  <c r="F139" i="9"/>
  <c r="G139" i="9" a="1"/>
  <c r="G139" i="9" s="1"/>
  <c r="Y131" i="9"/>
  <c r="Y128" i="9"/>
  <c r="G140" i="9" a="1"/>
  <c r="G140" i="9" s="1"/>
  <c r="R134" i="9"/>
  <c r="S134" i="9" s="1"/>
  <c r="O138" i="9"/>
  <c r="P138" i="9" s="1"/>
  <c r="B142" i="9"/>
  <c r="D141" i="9"/>
  <c r="C141" i="9"/>
  <c r="J137" i="9"/>
  <c r="L136" i="9"/>
  <c r="N136" i="9" s="1"/>
  <c r="E141" i="9" l="1" a="1"/>
  <c r="E141" i="9" s="1"/>
  <c r="F141" i="9" s="1"/>
  <c r="V135" i="9"/>
  <c r="AB131" i="9"/>
  <c r="H131" i="9" s="1" a="1"/>
  <c r="H131" i="9" s="1"/>
  <c r="M137" i="9"/>
  <c r="M136" i="9"/>
  <c r="X135" i="9"/>
  <c r="Y135" i="9" s="1"/>
  <c r="O136" i="9"/>
  <c r="P136" i="9" s="1"/>
  <c r="O137" i="9"/>
  <c r="P137" i="9" s="1"/>
  <c r="T134" i="9"/>
  <c r="W133" i="9"/>
  <c r="I140" i="9"/>
  <c r="J140" i="9" s="1"/>
  <c r="AB128" i="9"/>
  <c r="H128" i="9" s="1" a="1"/>
  <c r="H128" i="9" s="1"/>
  <c r="D142" i="9"/>
  <c r="B143" i="9"/>
  <c r="C142" i="9"/>
  <c r="AA132" i="9"/>
  <c r="AB132" i="9" s="1"/>
  <c r="H132" i="9" s="1" a="1"/>
  <c r="H132" i="9" s="1"/>
  <c r="Q138" i="9"/>
  <c r="I139" i="9"/>
  <c r="J139" i="9" s="1"/>
  <c r="T21" i="2" l="1" a="1"/>
  <c r="T21" i="2" s="1"/>
  <c r="T20" i="2" a="1"/>
  <c r="T20" i="2" s="1"/>
  <c r="T18" i="2" a="1"/>
  <c r="T18" i="2" s="1"/>
  <c r="T17" i="2" a="1"/>
  <c r="T17" i="2" s="1"/>
  <c r="G141" i="9" a="1"/>
  <c r="G141" i="9" s="1"/>
  <c r="I141" i="9" s="1"/>
  <c r="K141" i="9" s="1"/>
  <c r="L141" i="9" s="1"/>
  <c r="N141" i="9" s="1"/>
  <c r="Q137" i="9"/>
  <c r="R137" i="9" s="1"/>
  <c r="S137" i="9" s="1"/>
  <c r="AC132" i="9"/>
  <c r="Q136" i="9"/>
  <c r="R136" i="9" s="1"/>
  <c r="S136" i="9" s="1"/>
  <c r="Z135" i="9"/>
  <c r="AA135" i="9" s="1"/>
  <c r="AC135" i="9" s="1"/>
  <c r="K139" i="9"/>
  <c r="E142" i="9" a="1"/>
  <c r="E142" i="9" s="1"/>
  <c r="B144" i="9"/>
  <c r="C143" i="9"/>
  <c r="D143" i="9"/>
  <c r="K140" i="9"/>
  <c r="R138" i="9"/>
  <c r="T138" i="9" s="1"/>
  <c r="X133" i="9"/>
  <c r="Y133" i="9" s="1"/>
  <c r="U134" i="9"/>
  <c r="W134" i="9" s="1"/>
  <c r="E143" i="9" l="1" a="1"/>
  <c r="E143" i="9" s="1"/>
  <c r="F143" i="9" s="1"/>
  <c r="J141" i="9"/>
  <c r="AB135" i="9"/>
  <c r="H135" i="9" s="1" a="1"/>
  <c r="H135" i="9" s="1"/>
  <c r="V134" i="9"/>
  <c r="Z133" i="9"/>
  <c r="AA133" i="9" s="1"/>
  <c r="AB133" i="9" s="1"/>
  <c r="H133" i="9" s="1" a="1"/>
  <c r="H133" i="9" s="1"/>
  <c r="M141" i="9"/>
  <c r="T136" i="9"/>
  <c r="S138" i="9"/>
  <c r="U138" i="9"/>
  <c r="W138" i="9" s="1"/>
  <c r="O141" i="9"/>
  <c r="P141" i="9" s="1"/>
  <c r="X134" i="9"/>
  <c r="Z134" i="9" s="1"/>
  <c r="F142" i="9"/>
  <c r="G142" i="9" a="1"/>
  <c r="G142" i="9" s="1"/>
  <c r="L139" i="9"/>
  <c r="N139" i="9" s="1"/>
  <c r="B145" i="9"/>
  <c r="D144" i="9"/>
  <c r="C144" i="9"/>
  <c r="E144" i="9" s="1" a="1"/>
  <c r="E144" i="9" s="1"/>
  <c r="F144" i="9" s="1"/>
  <c r="L140" i="9"/>
  <c r="M140" i="9" s="1"/>
  <c r="T137" i="9"/>
  <c r="G143" i="9" a="1"/>
  <c r="G143" i="9" s="1"/>
  <c r="T22" i="2" l="1" a="1"/>
  <c r="T22" i="2" s="1"/>
  <c r="U136" i="9"/>
  <c r="W136" i="9" s="1"/>
  <c r="X136" i="9" s="1"/>
  <c r="Z136" i="9" s="1"/>
  <c r="AC133" i="9"/>
  <c r="Y134" i="9"/>
  <c r="M139" i="9"/>
  <c r="X138" i="9"/>
  <c r="Y138" i="9" s="1"/>
  <c r="O139" i="9"/>
  <c r="Q139" i="9" s="1"/>
  <c r="AA134" i="9"/>
  <c r="AB134" i="9" s="1"/>
  <c r="G144" i="9" a="1"/>
  <c r="G144" i="9" s="1"/>
  <c r="B146" i="9"/>
  <c r="C145" i="9"/>
  <c r="D145" i="9"/>
  <c r="Q141" i="9"/>
  <c r="N140" i="9"/>
  <c r="I142" i="9"/>
  <c r="K142" i="9" s="1"/>
  <c r="V138" i="9"/>
  <c r="I143" i="9"/>
  <c r="K143" i="9" s="1"/>
  <c r="U137" i="9"/>
  <c r="W137" i="9" s="1"/>
  <c r="E145" i="9" l="1" a="1"/>
  <c r="E145" i="9" s="1"/>
  <c r="F145" i="9" s="1"/>
  <c r="H134" i="9" a="1"/>
  <c r="H134" i="9" s="1"/>
  <c r="Y136" i="9"/>
  <c r="P139" i="9"/>
  <c r="J143" i="9"/>
  <c r="V136" i="9"/>
  <c r="V137" i="9"/>
  <c r="AA136" i="9"/>
  <c r="AC136" i="9" s="1"/>
  <c r="X137" i="9"/>
  <c r="Y137" i="9" s="1"/>
  <c r="L143" i="9"/>
  <c r="M143" i="9" s="1"/>
  <c r="L142" i="9"/>
  <c r="M142" i="9" s="1"/>
  <c r="R139" i="9"/>
  <c r="S139" i="9" s="1"/>
  <c r="Z138" i="9"/>
  <c r="I144" i="9"/>
  <c r="K144" i="9" s="1"/>
  <c r="J142" i="9"/>
  <c r="R141" i="9"/>
  <c r="S141" i="9" s="1"/>
  <c r="AC134" i="9"/>
  <c r="G145" i="9" a="1"/>
  <c r="G145" i="9" s="1"/>
  <c r="C146" i="9"/>
  <c r="D146" i="9"/>
  <c r="B147" i="9"/>
  <c r="O140" i="9"/>
  <c r="P140" i="9" s="1"/>
  <c r="T24" i="2" l="1" a="1"/>
  <c r="T24" i="2" s="1"/>
  <c r="T23" i="2" a="1"/>
  <c r="T23" i="2" s="1"/>
  <c r="Q140" i="9"/>
  <c r="R140" i="9" s="1"/>
  <c r="S140" i="9" s="1"/>
  <c r="T141" i="9"/>
  <c r="U141" i="9" s="1"/>
  <c r="V141" i="9" s="1"/>
  <c r="N143" i="9"/>
  <c r="AB136" i="9"/>
  <c r="H136" i="9" s="1" a="1"/>
  <c r="H136" i="9" s="1"/>
  <c r="L144" i="9"/>
  <c r="N144" i="9" s="1"/>
  <c r="AA138" i="9"/>
  <c r="AB138" i="9" s="1"/>
  <c r="H138" i="9" s="1" a="1"/>
  <c r="H138" i="9" s="1"/>
  <c r="T139" i="9"/>
  <c r="Z137" i="9"/>
  <c r="J144" i="9"/>
  <c r="N142" i="9"/>
  <c r="D147" i="9"/>
  <c r="C147" i="9"/>
  <c r="B148" i="9"/>
  <c r="E146" i="9" a="1"/>
  <c r="E146" i="9" s="1"/>
  <c r="I145" i="9"/>
  <c r="J145" i="9" s="1"/>
  <c r="E147" i="9" l="1" a="1"/>
  <c r="E147" i="9" s="1"/>
  <c r="F147" i="9" s="1"/>
  <c r="T25" i="2" a="1"/>
  <c r="T25" i="2" s="1"/>
  <c r="T140" i="9"/>
  <c r="U140" i="9" s="1"/>
  <c r="V140" i="9" s="1"/>
  <c r="K145" i="9"/>
  <c r="M144" i="9"/>
  <c r="O143" i="9"/>
  <c r="P143" i="9" s="1"/>
  <c r="F146" i="9"/>
  <c r="G146" i="9" a="1"/>
  <c r="G146" i="9" s="1"/>
  <c r="W141" i="9"/>
  <c r="D148" i="9"/>
  <c r="B149" i="9"/>
  <c r="C148" i="9"/>
  <c r="U139" i="9"/>
  <c r="W139" i="9" s="1"/>
  <c r="AC138" i="9"/>
  <c r="AA137" i="9"/>
  <c r="AC137" i="9" s="1"/>
  <c r="O142" i="9"/>
  <c r="Q142" i="9" s="1"/>
  <c r="O144" i="9"/>
  <c r="P144" i="9" s="1"/>
  <c r="G147" i="9" l="1" a="1"/>
  <c r="G147" i="9" s="1"/>
  <c r="I147" i="9" s="1"/>
  <c r="K147" i="9" s="1"/>
  <c r="L147" i="9" s="1"/>
  <c r="N147" i="9" s="1"/>
  <c r="V139" i="9"/>
  <c r="Q143" i="9"/>
  <c r="R143" i="9" s="1"/>
  <c r="S143" i="9" s="1"/>
  <c r="Q144" i="9"/>
  <c r="R144" i="9" s="1"/>
  <c r="S144" i="9" s="1"/>
  <c r="L145" i="9"/>
  <c r="N145" i="9" s="1"/>
  <c r="X139" i="9"/>
  <c r="Y139" i="9" s="1"/>
  <c r="R142" i="9"/>
  <c r="T142" i="9" s="1"/>
  <c r="B150" i="9"/>
  <c r="C149" i="9"/>
  <c r="D149" i="9"/>
  <c r="X141" i="9"/>
  <c r="Z141" i="9" s="1"/>
  <c r="P142" i="9"/>
  <c r="W140" i="9"/>
  <c r="AB137" i="9"/>
  <c r="H137" i="9" s="1" a="1"/>
  <c r="H137" i="9" s="1"/>
  <c r="E148" i="9" a="1"/>
  <c r="E148" i="9" s="1"/>
  <c r="I146" i="9"/>
  <c r="J146" i="9" s="1"/>
  <c r="E149" i="9" l="1" a="1"/>
  <c r="E149" i="9" s="1"/>
  <c r="F149" i="9" s="1"/>
  <c r="J147" i="9"/>
  <c r="T27" i="2" a="1"/>
  <c r="T27" i="2" s="1"/>
  <c r="T26" i="2" a="1"/>
  <c r="T26" i="2" s="1"/>
  <c r="T143" i="9"/>
  <c r="Y141" i="9"/>
  <c r="O145" i="9"/>
  <c r="Q145" i="9" s="1"/>
  <c r="S142" i="9"/>
  <c r="M147" i="9"/>
  <c r="M145" i="9"/>
  <c r="AA141" i="9"/>
  <c r="AB141" i="9" s="1"/>
  <c r="K146" i="9"/>
  <c r="U142" i="9"/>
  <c r="W142" i="9" s="1"/>
  <c r="O147" i="9"/>
  <c r="Q147" i="9" s="1"/>
  <c r="F148" i="9"/>
  <c r="G148" i="9" a="1"/>
  <c r="G148" i="9" s="1"/>
  <c r="T144" i="9"/>
  <c r="Z139" i="9"/>
  <c r="G149" i="9" a="1"/>
  <c r="G149" i="9" s="1"/>
  <c r="X140" i="9"/>
  <c r="Y140" i="9" s="1"/>
  <c r="D150" i="9"/>
  <c r="C150" i="9"/>
  <c r="B151" i="9"/>
  <c r="E150" i="9" l="1" a="1"/>
  <c r="E150" i="9" s="1"/>
  <c r="F150" i="9" s="1"/>
  <c r="H141" i="9" a="1"/>
  <c r="H141" i="9" s="1"/>
  <c r="P145" i="9"/>
  <c r="AC141" i="9"/>
  <c r="G150" i="9" a="1"/>
  <c r="G150" i="9" s="1"/>
  <c r="I150" i="9" s="1"/>
  <c r="K150" i="9" s="1"/>
  <c r="U143" i="9"/>
  <c r="W143" i="9" s="1"/>
  <c r="X143" i="9" s="1"/>
  <c r="Z143" i="9" s="1"/>
  <c r="R145" i="9"/>
  <c r="S145" i="9" s="1"/>
  <c r="P147" i="9"/>
  <c r="R147" i="9"/>
  <c r="T147" i="9" s="1"/>
  <c r="X142" i="9"/>
  <c r="Y142" i="9" s="1"/>
  <c r="Z140" i="9"/>
  <c r="V142" i="9"/>
  <c r="I149" i="9"/>
  <c r="K149" i="9" s="1"/>
  <c r="C151" i="9"/>
  <c r="B152" i="9"/>
  <c r="D151" i="9"/>
  <c r="AA139" i="9"/>
  <c r="AC139" i="9" s="1"/>
  <c r="L146" i="9"/>
  <c r="M146" i="9" s="1"/>
  <c r="U144" i="9"/>
  <c r="V144" i="9" s="1"/>
  <c r="I148" i="9"/>
  <c r="J148" i="9" s="1"/>
  <c r="E151" i="9" l="1" a="1"/>
  <c r="E151" i="9" s="1"/>
  <c r="F151" i="9" s="1"/>
  <c r="Z142" i="9"/>
  <c r="AA142" i="9" s="1"/>
  <c r="AB142" i="9" s="1"/>
  <c r="H142" i="9" s="1" a="1"/>
  <c r="H142" i="9" s="1"/>
  <c r="T145" i="9"/>
  <c r="U145" i="9" s="1"/>
  <c r="W145" i="9" s="1"/>
  <c r="Y143" i="9"/>
  <c r="K148" i="9"/>
  <c r="L148" i="9" s="1"/>
  <c r="M148" i="9" s="1"/>
  <c r="AA143" i="9"/>
  <c r="AB143" i="9" s="1"/>
  <c r="G151" i="9" a="1"/>
  <c r="G151" i="9" s="1"/>
  <c r="I151" i="9" s="1"/>
  <c r="J151" i="9" s="1"/>
  <c r="V143" i="9"/>
  <c r="N146" i="9"/>
  <c r="O146" i="9" s="1"/>
  <c r="Q146" i="9" s="1"/>
  <c r="S147" i="9"/>
  <c r="J149" i="9"/>
  <c r="J150" i="9"/>
  <c r="L149" i="9"/>
  <c r="M149" i="9" s="1"/>
  <c r="U147" i="9"/>
  <c r="V147" i="9" s="1"/>
  <c r="B153" i="9"/>
  <c r="D152" i="9"/>
  <c r="C152" i="9"/>
  <c r="E152" i="9" s="1" a="1"/>
  <c r="E152" i="9" s="1"/>
  <c r="F152" i="9" s="1"/>
  <c r="AA140" i="9"/>
  <c r="AB140" i="9" s="1"/>
  <c r="H140" i="9" s="1" a="1"/>
  <c r="H140" i="9" s="1"/>
  <c r="T30" i="2" s="1" a="1"/>
  <c r="T30" i="2" s="1"/>
  <c r="AB139" i="9"/>
  <c r="H139" i="9" s="1" a="1"/>
  <c r="H139" i="9" s="1"/>
  <c r="L150" i="9"/>
  <c r="M150" i="9" s="1"/>
  <c r="W144" i="9"/>
  <c r="T29" i="2" l="1" a="1"/>
  <c r="T29" i="2" s="1"/>
  <c r="T28" i="2" a="1"/>
  <c r="T28" i="2" s="1"/>
  <c r="T31" i="2" a="1"/>
  <c r="T31" i="2" s="1"/>
  <c r="H143" i="9" a="1"/>
  <c r="H143" i="9" s="1"/>
  <c r="T32" i="2" s="1" a="1"/>
  <c r="T32" i="2" s="1"/>
  <c r="AC140" i="9"/>
  <c r="N148" i="9"/>
  <c r="O148" i="9" s="1"/>
  <c r="P148" i="9" s="1"/>
  <c r="X145" i="9"/>
  <c r="Z145" i="9" s="1"/>
  <c r="AA145" i="9" s="1"/>
  <c r="AB145" i="9" s="1"/>
  <c r="AC143" i="9"/>
  <c r="P146" i="9"/>
  <c r="N149" i="9"/>
  <c r="O149" i="9" s="1"/>
  <c r="P149" i="9" s="1"/>
  <c r="N150" i="9"/>
  <c r="O150" i="9" s="1"/>
  <c r="P150" i="9" s="1"/>
  <c r="V145" i="9"/>
  <c r="R146" i="9"/>
  <c r="T146" i="9" s="1"/>
  <c r="AC142" i="9"/>
  <c r="W147" i="9"/>
  <c r="G152" i="9" a="1"/>
  <c r="G152" i="9" s="1"/>
  <c r="B154" i="9"/>
  <c r="C153" i="9"/>
  <c r="D153" i="9"/>
  <c r="K151" i="9"/>
  <c r="X144" i="9"/>
  <c r="Z144" i="9" s="1"/>
  <c r="Y145" i="9" l="1"/>
  <c r="H145" i="9" s="1" a="1"/>
  <c r="H145" i="9" s="1"/>
  <c r="Q149" i="9"/>
  <c r="R149" i="9" s="1"/>
  <c r="T149" i="9" s="1"/>
  <c r="Y144" i="9"/>
  <c r="AC145" i="9"/>
  <c r="S146" i="9"/>
  <c r="AA144" i="9"/>
  <c r="AB144" i="9" s="1"/>
  <c r="U146" i="9"/>
  <c r="W146" i="9" s="1"/>
  <c r="E153" i="9" a="1"/>
  <c r="E153" i="9" s="1"/>
  <c r="Q148" i="9"/>
  <c r="X147" i="9"/>
  <c r="Z147" i="9" s="1"/>
  <c r="L151" i="9"/>
  <c r="M151" i="9" s="1"/>
  <c r="I152" i="9"/>
  <c r="K152" i="9" s="1"/>
  <c r="Q150" i="9"/>
  <c r="C154" i="9"/>
  <c r="D154" i="9"/>
  <c r="B155" i="9"/>
  <c r="H144" i="9" l="1" a="1"/>
  <c r="H144" i="9" s="1"/>
  <c r="V146" i="9"/>
  <c r="N151" i="9"/>
  <c r="O151" i="9" s="1"/>
  <c r="P151" i="9" s="1"/>
  <c r="AC144" i="9"/>
  <c r="Y147" i="9"/>
  <c r="L152" i="9"/>
  <c r="M152" i="9" s="1"/>
  <c r="X146" i="9"/>
  <c r="Z146" i="9" s="1"/>
  <c r="AA147" i="9"/>
  <c r="AB147" i="9" s="1"/>
  <c r="U149" i="9"/>
  <c r="V149" i="9" s="1"/>
  <c r="D155" i="9"/>
  <c r="C155" i="9"/>
  <c r="B156" i="9"/>
  <c r="R148" i="9"/>
  <c r="S148" i="9" s="1"/>
  <c r="S149" i="9"/>
  <c r="F153" i="9"/>
  <c r="G153" i="9" a="1"/>
  <c r="G153" i="9" s="1"/>
  <c r="R150" i="9"/>
  <c r="T150" i="9" s="1"/>
  <c r="E154" i="9" a="1"/>
  <c r="E154" i="9" s="1"/>
  <c r="J152" i="9"/>
  <c r="T34" i="2" l="1" a="1"/>
  <c r="T34" i="2" s="1"/>
  <c r="T33" i="2" a="1"/>
  <c r="T33" i="2" s="1"/>
  <c r="H147" i="9" a="1"/>
  <c r="H147" i="9" s="1"/>
  <c r="W149" i="9"/>
  <c r="X149" i="9" s="1"/>
  <c r="Y149" i="9" s="1"/>
  <c r="Y146" i="9"/>
  <c r="N152" i="9"/>
  <c r="O152" i="9" s="1"/>
  <c r="Q152" i="9" s="1"/>
  <c r="U150" i="9"/>
  <c r="W150" i="9" s="1"/>
  <c r="AA146" i="9"/>
  <c r="AB146" i="9" s="1"/>
  <c r="H146" i="9" s="1" a="1"/>
  <c r="H146" i="9" s="1"/>
  <c r="AC147" i="9"/>
  <c r="Q151" i="9"/>
  <c r="D156" i="9"/>
  <c r="C156" i="9"/>
  <c r="E156" i="9" s="1" a="1"/>
  <c r="E156" i="9" s="1"/>
  <c r="F156" i="9" s="1"/>
  <c r="B157" i="9"/>
  <c r="I153" i="9"/>
  <c r="K153" i="9" s="1"/>
  <c r="E155" i="9" a="1"/>
  <c r="E155" i="9" s="1"/>
  <c r="F154" i="9"/>
  <c r="G154" i="9" a="1"/>
  <c r="G154" i="9" s="1"/>
  <c r="S150" i="9"/>
  <c r="T148" i="9"/>
  <c r="T36" i="2" l="1" a="1"/>
  <c r="T36" i="2" s="1"/>
  <c r="T35" i="2" a="1"/>
  <c r="T35" i="2" s="1"/>
  <c r="V150" i="9"/>
  <c r="J153" i="9"/>
  <c r="P152" i="9"/>
  <c r="C157" i="9"/>
  <c r="B158" i="9"/>
  <c r="D157" i="9"/>
  <c r="AC146" i="9"/>
  <c r="I154" i="9"/>
  <c r="J154" i="9" s="1"/>
  <c r="G156" i="9" a="1"/>
  <c r="G156" i="9" s="1"/>
  <c r="Z149" i="9"/>
  <c r="R152" i="9"/>
  <c r="S152" i="9" s="1"/>
  <c r="R151" i="9"/>
  <c r="S151" i="9" s="1"/>
  <c r="U148" i="9"/>
  <c r="W148" i="9" s="1"/>
  <c r="L153" i="9"/>
  <c r="N153" i="9" s="1"/>
  <c r="X150" i="9"/>
  <c r="Z150" i="9" s="1"/>
  <c r="F155" i="9"/>
  <c r="G155" i="9" a="1"/>
  <c r="G155" i="9" s="1"/>
  <c r="M153" i="9" l="1"/>
  <c r="Y150" i="9"/>
  <c r="T152" i="9"/>
  <c r="U152" i="9" s="1"/>
  <c r="V152" i="9" s="1"/>
  <c r="X148" i="9"/>
  <c r="Z148" i="9" s="1"/>
  <c r="AA150" i="9"/>
  <c r="AB150" i="9" s="1"/>
  <c r="H150" i="9" s="1" a="1"/>
  <c r="H150" i="9" s="1"/>
  <c r="O153" i="9"/>
  <c r="Q153" i="9" s="1"/>
  <c r="K154" i="9"/>
  <c r="T151" i="9"/>
  <c r="AA149" i="9"/>
  <c r="AB149" i="9" s="1"/>
  <c r="H149" i="9" s="1" a="1"/>
  <c r="H149" i="9" s="1"/>
  <c r="T39" i="2" s="1" a="1"/>
  <c r="T39" i="2" s="1"/>
  <c r="I155" i="9"/>
  <c r="J155" i="9" s="1"/>
  <c r="V148" i="9"/>
  <c r="I156" i="9"/>
  <c r="J156" i="9" s="1"/>
  <c r="D158" i="9"/>
  <c r="C158" i="9"/>
  <c r="B159" i="9"/>
  <c r="E157" i="9" a="1"/>
  <c r="E157" i="9" s="1"/>
  <c r="E158" i="9" l="1" a="1"/>
  <c r="E158" i="9" s="1"/>
  <c r="F158" i="9" s="1"/>
  <c r="AC150" i="9"/>
  <c r="AC149" i="9"/>
  <c r="R153" i="9"/>
  <c r="T153" i="9" s="1"/>
  <c r="AA148" i="9"/>
  <c r="AC148" i="9" s="1"/>
  <c r="P153" i="9"/>
  <c r="F157" i="9"/>
  <c r="G157" i="9" a="1"/>
  <c r="G157" i="9" s="1"/>
  <c r="K156" i="9"/>
  <c r="U151" i="9"/>
  <c r="V151" i="9" s="1"/>
  <c r="G158" i="9" a="1"/>
  <c r="G158" i="9" s="1"/>
  <c r="K155" i="9"/>
  <c r="Y148" i="9"/>
  <c r="W152" i="9"/>
  <c r="L154" i="9"/>
  <c r="N154" i="9" s="1"/>
  <c r="D159" i="9"/>
  <c r="C159" i="9"/>
  <c r="B160" i="9"/>
  <c r="E159" i="9" l="1" a="1"/>
  <c r="E159" i="9" s="1"/>
  <c r="F159" i="9" s="1"/>
  <c r="S153" i="9"/>
  <c r="O154" i="9"/>
  <c r="P154" i="9" s="1"/>
  <c r="U153" i="9"/>
  <c r="W153" i="9" s="1"/>
  <c r="I158" i="9"/>
  <c r="J158" i="9" s="1"/>
  <c r="L155" i="9"/>
  <c r="N155" i="9" s="1"/>
  <c r="W151" i="9"/>
  <c r="AB148" i="9"/>
  <c r="M154" i="9"/>
  <c r="B161" i="9"/>
  <c r="D160" i="9"/>
  <c r="C160" i="9"/>
  <c r="X152" i="9"/>
  <c r="Y152" i="9" s="1"/>
  <c r="L156" i="9"/>
  <c r="M156" i="9" s="1"/>
  <c r="I157" i="9"/>
  <c r="K157" i="9" s="1"/>
  <c r="G159" i="9" l="1" a="1"/>
  <c r="G159" i="9" s="1"/>
  <c r="E160" i="9" a="1"/>
  <c r="E160" i="9" s="1"/>
  <c r="F160" i="9" s="1"/>
  <c r="H148" i="9" a="1"/>
  <c r="H148" i="9" s="1"/>
  <c r="K158" i="9"/>
  <c r="Z152" i="9"/>
  <c r="AA152" i="9" s="1"/>
  <c r="AB152" i="9" s="1"/>
  <c r="H152" i="9" s="1" a="1"/>
  <c r="H152" i="9" s="1"/>
  <c r="L157" i="9"/>
  <c r="N157" i="9" s="1"/>
  <c r="O155" i="9"/>
  <c r="Q155" i="9" s="1"/>
  <c r="X153" i="9"/>
  <c r="Z153" i="9" s="1"/>
  <c r="J157" i="9"/>
  <c r="M155" i="9"/>
  <c r="V153" i="9"/>
  <c r="N156" i="9"/>
  <c r="Q154" i="9"/>
  <c r="X151" i="9"/>
  <c r="Y151" i="9" s="1"/>
  <c r="G160" i="9" a="1"/>
  <c r="G160" i="9" s="1"/>
  <c r="I159" i="9"/>
  <c r="K159" i="9" s="1"/>
  <c r="B162" i="9"/>
  <c r="D161" i="9"/>
  <c r="C161" i="9"/>
  <c r="E161" i="9" l="1" a="1"/>
  <c r="E161" i="9" s="1"/>
  <c r="F161" i="9" s="1"/>
  <c r="T38" i="2" a="1"/>
  <c r="T38" i="2" s="1"/>
  <c r="T37" i="2" a="1"/>
  <c r="T37" i="2" s="1"/>
  <c r="M157" i="9"/>
  <c r="L158" i="9"/>
  <c r="N158" i="9" s="1"/>
  <c r="O158" i="9" s="1"/>
  <c r="P158" i="9" s="1"/>
  <c r="L159" i="9"/>
  <c r="M159" i="9" s="1"/>
  <c r="R155" i="9"/>
  <c r="T155" i="9" s="1"/>
  <c r="AA153" i="9"/>
  <c r="AB153" i="9" s="1"/>
  <c r="O157" i="9"/>
  <c r="Q157" i="9" s="1"/>
  <c r="Y153" i="9"/>
  <c r="Z151" i="9"/>
  <c r="C162" i="9"/>
  <c r="D162" i="9"/>
  <c r="B163" i="9"/>
  <c r="R154" i="9"/>
  <c r="S154" i="9" s="1"/>
  <c r="AC152" i="9"/>
  <c r="P155" i="9"/>
  <c r="O156" i="9"/>
  <c r="Q156" i="9" s="1"/>
  <c r="J159" i="9"/>
  <c r="G161" i="9" a="1"/>
  <c r="G161" i="9" s="1"/>
  <c r="I160" i="9"/>
  <c r="K160" i="9" s="1"/>
  <c r="E162" i="9" l="1" a="1"/>
  <c r="E162" i="9" s="1"/>
  <c r="F162" i="9" s="1"/>
  <c r="H153" i="9" a="1"/>
  <c r="H153" i="9" s="1"/>
  <c r="AC153" i="9"/>
  <c r="S155" i="9"/>
  <c r="M158" i="9"/>
  <c r="R156" i="9"/>
  <c r="S156" i="9" s="1"/>
  <c r="R157" i="9"/>
  <c r="S157" i="9" s="1"/>
  <c r="L160" i="9"/>
  <c r="M160" i="9" s="1"/>
  <c r="U155" i="9"/>
  <c r="V155" i="9" s="1"/>
  <c r="AA151" i="9"/>
  <c r="AB151" i="9" s="1"/>
  <c r="H151" i="9" s="1" a="1"/>
  <c r="H151" i="9" s="1"/>
  <c r="I161" i="9"/>
  <c r="K161" i="9" s="1"/>
  <c r="T154" i="9"/>
  <c r="Q158" i="9"/>
  <c r="G162" i="9" a="1"/>
  <c r="G162" i="9" s="1"/>
  <c r="P157" i="9"/>
  <c r="N159" i="9"/>
  <c r="J160" i="9"/>
  <c r="P156" i="9"/>
  <c r="D163" i="9"/>
  <c r="C163" i="9"/>
  <c r="B164" i="9"/>
  <c r="E163" i="9" l="1" a="1"/>
  <c r="E163" i="9" s="1"/>
  <c r="F163" i="9" s="1"/>
  <c r="T41" i="2" a="1"/>
  <c r="T41" i="2" s="1"/>
  <c r="T40" i="2" a="1"/>
  <c r="T40" i="2" s="1"/>
  <c r="T42" i="2" a="1"/>
  <c r="T42" i="2" s="1"/>
  <c r="T156" i="9"/>
  <c r="U156" i="9" s="1"/>
  <c r="W156" i="9" s="1"/>
  <c r="N160" i="9"/>
  <c r="O160" i="9" s="1"/>
  <c r="Q160" i="9" s="1"/>
  <c r="T157" i="9"/>
  <c r="U157" i="9" s="1"/>
  <c r="L161" i="9"/>
  <c r="N161" i="9" s="1"/>
  <c r="I162" i="9"/>
  <c r="K162" i="9" s="1"/>
  <c r="AC151" i="9"/>
  <c r="O159" i="9"/>
  <c r="Q159" i="9" s="1"/>
  <c r="U154" i="9"/>
  <c r="W154" i="9" s="1"/>
  <c r="W155" i="9"/>
  <c r="D164" i="9"/>
  <c r="C164" i="9"/>
  <c r="B165" i="9"/>
  <c r="R158" i="9"/>
  <c r="T158" i="9" s="1"/>
  <c r="J161" i="9"/>
  <c r="G163" i="9" l="1" a="1"/>
  <c r="G163" i="9" s="1"/>
  <c r="I163" i="9" s="1"/>
  <c r="J163" i="9" s="1"/>
  <c r="E164" i="9" a="1"/>
  <c r="E164" i="9" s="1"/>
  <c r="F164" i="9" s="1"/>
  <c r="J162" i="9"/>
  <c r="V157" i="9"/>
  <c r="W157" i="9"/>
  <c r="X157" i="9" s="1"/>
  <c r="Z157" i="9" s="1"/>
  <c r="S158" i="9"/>
  <c r="P160" i="9"/>
  <c r="X154" i="9"/>
  <c r="Z154" i="9" s="1"/>
  <c r="R159" i="9"/>
  <c r="T159" i="9" s="1"/>
  <c r="X156" i="9"/>
  <c r="Y156" i="9" s="1"/>
  <c r="O161" i="9"/>
  <c r="P161" i="9" s="1"/>
  <c r="U158" i="9"/>
  <c r="W158" i="9" s="1"/>
  <c r="B166" i="9"/>
  <c r="D165" i="9"/>
  <c r="C165" i="9"/>
  <c r="R160" i="9"/>
  <c r="S160" i="9" s="1"/>
  <c r="X155" i="9"/>
  <c r="Y155" i="9" s="1"/>
  <c r="P159" i="9"/>
  <c r="V154" i="9"/>
  <c r="G164" i="9" a="1"/>
  <c r="G164" i="9" s="1"/>
  <c r="M161" i="9"/>
  <c r="L162" i="9"/>
  <c r="N162" i="9" s="1"/>
  <c r="V156" i="9"/>
  <c r="K163" i="9" l="1"/>
  <c r="L163" i="9" s="1"/>
  <c r="N163" i="9" s="1"/>
  <c r="E165" i="9" a="1"/>
  <c r="E165" i="9" s="1"/>
  <c r="F165" i="9" s="1"/>
  <c r="Z155" i="9"/>
  <c r="AA155" i="9" s="1"/>
  <c r="AC155" i="9" s="1"/>
  <c r="Z156" i="9"/>
  <c r="AA156" i="9" s="1"/>
  <c r="AC156" i="9" s="1"/>
  <c r="Q161" i="9"/>
  <c r="R161" i="9" s="1"/>
  <c r="T161" i="9" s="1"/>
  <c r="T160" i="9"/>
  <c r="U160" i="9" s="1"/>
  <c r="V160" i="9" s="1"/>
  <c r="Y154" i="9"/>
  <c r="M162" i="9"/>
  <c r="U159" i="9"/>
  <c r="W159" i="9" s="1"/>
  <c r="X158" i="9"/>
  <c r="Z158" i="9" s="1"/>
  <c r="AA157" i="9"/>
  <c r="AB157" i="9" s="1"/>
  <c r="AA154" i="9"/>
  <c r="AC154" i="9" s="1"/>
  <c r="B167" i="9"/>
  <c r="D166" i="9"/>
  <c r="C166" i="9"/>
  <c r="V158" i="9"/>
  <c r="Y157" i="9"/>
  <c r="S159" i="9"/>
  <c r="O162" i="9"/>
  <c r="Q162" i="9" s="1"/>
  <c r="I164" i="9"/>
  <c r="K164" i="9" s="1"/>
  <c r="G165" i="9" a="1"/>
  <c r="G165" i="9" s="1"/>
  <c r="E166" i="9" l="1" a="1"/>
  <c r="E166" i="9" s="1"/>
  <c r="F166" i="9" s="1"/>
  <c r="H157" i="9" a="1"/>
  <c r="H157" i="9" s="1"/>
  <c r="W160" i="9"/>
  <c r="X160" i="9" s="1"/>
  <c r="Y160" i="9" s="1"/>
  <c r="V159" i="9"/>
  <c r="P162" i="9"/>
  <c r="L164" i="9"/>
  <c r="N164" i="9" s="1"/>
  <c r="AA158" i="9"/>
  <c r="AB158" i="9" s="1"/>
  <c r="U161" i="9"/>
  <c r="V161" i="9" s="1"/>
  <c r="O163" i="9"/>
  <c r="P163" i="9" s="1"/>
  <c r="X159" i="9"/>
  <c r="Y159" i="9" s="1"/>
  <c r="C167" i="9"/>
  <c r="B168" i="9"/>
  <c r="D167" i="9"/>
  <c r="AC157" i="9"/>
  <c r="AB155" i="9"/>
  <c r="R162" i="9"/>
  <c r="T162" i="9" s="1"/>
  <c r="S161" i="9"/>
  <c r="AB156" i="9"/>
  <c r="H156" i="9" s="1" a="1"/>
  <c r="H156" i="9" s="1"/>
  <c r="X15" i="2" s="1" a="1"/>
  <c r="X15" i="2" s="1"/>
  <c r="Y158" i="9"/>
  <c r="AB154" i="9"/>
  <c r="H154" i="9" s="1" a="1"/>
  <c r="H154" i="9" s="1"/>
  <c r="J164" i="9"/>
  <c r="I165" i="9"/>
  <c r="K165" i="9" s="1"/>
  <c r="M163" i="9"/>
  <c r="G166" i="9" l="1" a="1"/>
  <c r="G166" i="9" s="1"/>
  <c r="I166" i="9" s="1"/>
  <c r="K166" i="9" s="1"/>
  <c r="H158" i="9" a="1"/>
  <c r="H158" i="9" s="1"/>
  <c r="X12" i="2" a="1"/>
  <c r="X12" i="2" s="1"/>
  <c r="E167" i="9" a="1"/>
  <c r="E167" i="9" s="1"/>
  <c r="F167" i="9" s="1"/>
  <c r="X16" i="2" a="1"/>
  <c r="X16" i="2" s="1"/>
  <c r="H155" i="9" a="1"/>
  <c r="H155" i="9" s="1"/>
  <c r="X14" i="2" s="1" a="1"/>
  <c r="X14" i="2" s="1"/>
  <c r="Z159" i="9"/>
  <c r="AA159" i="9" s="1"/>
  <c r="AC159" i="9" s="1"/>
  <c r="AC158" i="9"/>
  <c r="W161" i="9"/>
  <c r="X161" i="9" s="1"/>
  <c r="Z161" i="9" s="1"/>
  <c r="Z160" i="9"/>
  <c r="L165" i="9"/>
  <c r="N165" i="9" s="1"/>
  <c r="U162" i="9"/>
  <c r="W162" i="9" s="1"/>
  <c r="O164" i="9"/>
  <c r="Q164" i="9" s="1"/>
  <c r="Q163" i="9"/>
  <c r="M164" i="9"/>
  <c r="J165" i="9"/>
  <c r="S162" i="9"/>
  <c r="B169" i="9"/>
  <c r="D168" i="9"/>
  <c r="C168" i="9"/>
  <c r="E168" i="9" l="1" a="1"/>
  <c r="E168" i="9" s="1"/>
  <c r="F168" i="9" s="1"/>
  <c r="G167" i="9" a="1"/>
  <c r="G167" i="9" s="1"/>
  <c r="I167" i="9" s="1"/>
  <c r="J167" i="9" s="1"/>
  <c r="X13" i="2" a="1"/>
  <c r="X13" i="2" s="1"/>
  <c r="AA160" i="9"/>
  <c r="AC160" i="9" s="1"/>
  <c r="P164" i="9"/>
  <c r="L166" i="9"/>
  <c r="N166" i="9" s="1"/>
  <c r="AA161" i="9"/>
  <c r="AC161" i="9" s="1"/>
  <c r="X162" i="9"/>
  <c r="Y162" i="9" s="1"/>
  <c r="O165" i="9"/>
  <c r="Q165" i="9" s="1"/>
  <c r="J166" i="9"/>
  <c r="V162" i="9"/>
  <c r="G168" i="9" a="1"/>
  <c r="G168" i="9" s="1"/>
  <c r="B170" i="9"/>
  <c r="D169" i="9"/>
  <c r="C169" i="9"/>
  <c r="AB159" i="9"/>
  <c r="H159" i="9" s="1" a="1"/>
  <c r="H159" i="9" s="1"/>
  <c r="R164" i="9"/>
  <c r="S164" i="9" s="1"/>
  <c r="R163" i="9"/>
  <c r="T163" i="9" s="1"/>
  <c r="Y161" i="9"/>
  <c r="M165" i="9"/>
  <c r="E169" i="9" l="1" a="1"/>
  <c r="E169" i="9" s="1"/>
  <c r="F169" i="9" s="1"/>
  <c r="X17" i="2" a="1"/>
  <c r="X17" i="2" s="1"/>
  <c r="S163" i="9"/>
  <c r="AB160" i="9"/>
  <c r="H160" i="9" s="1" a="1"/>
  <c r="H160" i="9" s="1"/>
  <c r="X19" i="2" s="1" a="1"/>
  <c r="X19" i="2" s="1"/>
  <c r="M166" i="9"/>
  <c r="T164" i="9"/>
  <c r="U164" i="9" s="1"/>
  <c r="V164" i="9" s="1"/>
  <c r="U163" i="9"/>
  <c r="W163" i="9" s="1"/>
  <c r="R165" i="9"/>
  <c r="S165" i="9" s="1"/>
  <c r="O166" i="9"/>
  <c r="Q166" i="9" s="1"/>
  <c r="I168" i="9"/>
  <c r="K168" i="9" s="1"/>
  <c r="Z162" i="9"/>
  <c r="AB161" i="9"/>
  <c r="H161" i="9" s="1" a="1"/>
  <c r="H161" i="9" s="1"/>
  <c r="K167" i="9"/>
  <c r="P165" i="9"/>
  <c r="C170" i="9"/>
  <c r="D170" i="9"/>
  <c r="B171" i="9"/>
  <c r="G169" i="9" l="1" a="1"/>
  <c r="G169" i="9" s="1"/>
  <c r="E170" i="9" a="1"/>
  <c r="E170" i="9" s="1"/>
  <c r="F170" i="9" s="1"/>
  <c r="X18" i="2" a="1"/>
  <c r="X18" i="2" s="1"/>
  <c r="P166" i="9"/>
  <c r="L168" i="9"/>
  <c r="N168" i="9" s="1"/>
  <c r="X163" i="9"/>
  <c r="Y163" i="9" s="1"/>
  <c r="W164" i="9"/>
  <c r="T165" i="9"/>
  <c r="I169" i="9"/>
  <c r="K169" i="9" s="1"/>
  <c r="D171" i="9"/>
  <c r="C171" i="9"/>
  <c r="B172" i="9"/>
  <c r="AA162" i="9"/>
  <c r="AC162" i="9" s="1"/>
  <c r="L167" i="9"/>
  <c r="M167" i="9" s="1"/>
  <c r="J168" i="9"/>
  <c r="V163" i="9"/>
  <c r="R166" i="9"/>
  <c r="S166" i="9" s="1"/>
  <c r="G170" i="9" a="1"/>
  <c r="G170" i="9" s="1"/>
  <c r="E171" i="9" l="1" a="1"/>
  <c r="E171" i="9" s="1"/>
  <c r="F171" i="9" s="1"/>
  <c r="T166" i="9"/>
  <c r="U166" i="9" s="1"/>
  <c r="W166" i="9" s="1"/>
  <c r="N167" i="9"/>
  <c r="O167" i="9" s="1"/>
  <c r="Q167" i="9" s="1"/>
  <c r="Z163" i="9"/>
  <c r="L169" i="9"/>
  <c r="N169" i="9" s="1"/>
  <c r="O168" i="9"/>
  <c r="Q168" i="9" s="1"/>
  <c r="X164" i="9"/>
  <c r="Z164" i="9" s="1"/>
  <c r="D172" i="9"/>
  <c r="B173" i="9"/>
  <c r="C172" i="9"/>
  <c r="AB162" i="9"/>
  <c r="J169" i="9"/>
  <c r="I170" i="9"/>
  <c r="K170" i="9" s="1"/>
  <c r="M168" i="9"/>
  <c r="U165" i="9"/>
  <c r="W165" i="9" s="1"/>
  <c r="G171" i="9" l="1" a="1"/>
  <c r="G171" i="9" s="1"/>
  <c r="I171" i="9" s="1"/>
  <c r="K171" i="9" s="1"/>
  <c r="L171" i="9" s="1"/>
  <c r="N171" i="9" s="1"/>
  <c r="H162" i="9" a="1"/>
  <c r="H162" i="9" s="1"/>
  <c r="AA163" i="9"/>
  <c r="AB163" i="9" s="1"/>
  <c r="H163" i="9" s="1" a="1"/>
  <c r="H163" i="9" s="1"/>
  <c r="V166" i="9"/>
  <c r="Y164" i="9"/>
  <c r="X165" i="9"/>
  <c r="Z165" i="9" s="1"/>
  <c r="R167" i="9"/>
  <c r="T167" i="9" s="1"/>
  <c r="R168" i="9"/>
  <c r="T168" i="9" s="1"/>
  <c r="L170" i="9"/>
  <c r="N170" i="9" s="1"/>
  <c r="O169" i="9"/>
  <c r="Q169" i="9" s="1"/>
  <c r="P167" i="9"/>
  <c r="P168" i="9"/>
  <c r="AA164" i="9"/>
  <c r="AB164" i="9" s="1"/>
  <c r="H164" i="9" s="1" a="1"/>
  <c r="H164" i="9" s="1"/>
  <c r="X166" i="9"/>
  <c r="Y166" i="9" s="1"/>
  <c r="M169" i="9"/>
  <c r="V165" i="9"/>
  <c r="J170" i="9"/>
  <c r="E172" i="9" a="1"/>
  <c r="E172" i="9" s="1"/>
  <c r="D173" i="9"/>
  <c r="C173" i="9"/>
  <c r="B174" i="9"/>
  <c r="J171" i="9" l="1"/>
  <c r="X22" i="2" a="1"/>
  <c r="X22" i="2" s="1"/>
  <c r="E173" i="9" a="1"/>
  <c r="E173" i="9" s="1"/>
  <c r="F173" i="9" s="1"/>
  <c r="X21" i="2" a="1"/>
  <c r="X21" i="2" s="1"/>
  <c r="X20" i="2" a="1"/>
  <c r="X20" i="2" s="1"/>
  <c r="AC163" i="9"/>
  <c r="Z166" i="9"/>
  <c r="AA166" i="9" s="1"/>
  <c r="AB166" i="9" s="1"/>
  <c r="H166" i="9" s="1" a="1"/>
  <c r="H166" i="9" s="1"/>
  <c r="M171" i="9"/>
  <c r="O170" i="9"/>
  <c r="P170" i="9" s="1"/>
  <c r="R169" i="9"/>
  <c r="T169" i="9" s="1"/>
  <c r="U168" i="9"/>
  <c r="W168" i="9" s="1"/>
  <c r="U167" i="9"/>
  <c r="V167" i="9" s="1"/>
  <c r="AA165" i="9"/>
  <c r="AB165" i="9" s="1"/>
  <c r="AC164" i="9"/>
  <c r="M170" i="9"/>
  <c r="S167" i="9"/>
  <c r="O171" i="9"/>
  <c r="Q171" i="9" s="1"/>
  <c r="S168" i="9"/>
  <c r="G173" i="9" a="1"/>
  <c r="G173" i="9" s="1"/>
  <c r="P169" i="9"/>
  <c r="Y165" i="9"/>
  <c r="H165" i="9" s="1" a="1"/>
  <c r="H165" i="9" s="1"/>
  <c r="X23" i="2" s="1" a="1"/>
  <c r="X23" i="2" s="1"/>
  <c r="F172" i="9"/>
  <c r="G172" i="9" a="1"/>
  <c r="G172" i="9" s="1"/>
  <c r="B175" i="9"/>
  <c r="D174" i="9"/>
  <c r="C174" i="9"/>
  <c r="X24" i="2" l="1" a="1"/>
  <c r="X24" i="2" s="1"/>
  <c r="W167" i="9"/>
  <c r="X167" i="9" s="1"/>
  <c r="Z167" i="9" s="1"/>
  <c r="AC166" i="9"/>
  <c r="AC165" i="9"/>
  <c r="X168" i="9"/>
  <c r="Z168" i="9" s="1"/>
  <c r="R171" i="9"/>
  <c r="T171" i="9" s="1"/>
  <c r="U169" i="9"/>
  <c r="W169" i="9" s="1"/>
  <c r="D175" i="9"/>
  <c r="C175" i="9"/>
  <c r="B176" i="9"/>
  <c r="S169" i="9"/>
  <c r="I172" i="9"/>
  <c r="K172" i="9" s="1"/>
  <c r="V168" i="9"/>
  <c r="P171" i="9"/>
  <c r="E174" i="9" a="1"/>
  <c r="E174" i="9" s="1"/>
  <c r="Q170" i="9"/>
  <c r="I173" i="9"/>
  <c r="J173" i="9" s="1"/>
  <c r="E175" i="9" l="1" a="1"/>
  <c r="E175" i="9" s="1"/>
  <c r="F175" i="9" s="1"/>
  <c r="V169" i="9"/>
  <c r="K173" i="9"/>
  <c r="L173" i="9" s="1"/>
  <c r="M173" i="9" s="1"/>
  <c r="J172" i="9"/>
  <c r="L172" i="9"/>
  <c r="N172" i="9" s="1"/>
  <c r="AA167" i="9"/>
  <c r="AC167" i="9" s="1"/>
  <c r="U171" i="9"/>
  <c r="W171" i="9" s="1"/>
  <c r="AA168" i="9"/>
  <c r="AC168" i="9" s="1"/>
  <c r="S171" i="9"/>
  <c r="X169" i="9"/>
  <c r="Z169" i="9" s="1"/>
  <c r="Y167" i="9"/>
  <c r="C176" i="9"/>
  <c r="B177" i="9"/>
  <c r="D176" i="9"/>
  <c r="Y168" i="9"/>
  <c r="F174" i="9"/>
  <c r="G174" i="9" a="1"/>
  <c r="G174" i="9" s="1"/>
  <c r="R170" i="9"/>
  <c r="T170" i="9" s="1"/>
  <c r="G175" i="9" l="1" a="1"/>
  <c r="G175" i="9" s="1"/>
  <c r="I175" i="9" s="1"/>
  <c r="J175" i="9" s="1"/>
  <c r="Y169" i="9"/>
  <c r="S170" i="9"/>
  <c r="V171" i="9"/>
  <c r="AA169" i="9"/>
  <c r="AC169" i="9" s="1"/>
  <c r="O172" i="9"/>
  <c r="P172" i="9" s="1"/>
  <c r="E176" i="9" a="1"/>
  <c r="E176" i="9" s="1"/>
  <c r="AB167" i="9"/>
  <c r="H167" i="9" s="1" a="1"/>
  <c r="H167" i="9" s="1"/>
  <c r="X171" i="9"/>
  <c r="Y171" i="9" s="1"/>
  <c r="N173" i="9"/>
  <c r="U170" i="9"/>
  <c r="W170" i="9" s="1"/>
  <c r="D177" i="9"/>
  <c r="C177" i="9"/>
  <c r="B178" i="9"/>
  <c r="AB168" i="9"/>
  <c r="H168" i="9" s="1" a="1"/>
  <c r="H168" i="9" s="1"/>
  <c r="M172" i="9"/>
  <c r="I174" i="9"/>
  <c r="K174" i="9" s="1"/>
  <c r="K175" i="9" l="1"/>
  <c r="L175" i="9" s="1"/>
  <c r="M175" i="9" s="1"/>
  <c r="X26" i="2" a="1"/>
  <c r="X26" i="2" s="1"/>
  <c r="X25" i="2" a="1"/>
  <c r="X25" i="2" s="1"/>
  <c r="E177" i="9" a="1"/>
  <c r="E177" i="9" s="1"/>
  <c r="F177" i="9" s="1"/>
  <c r="V170" i="9"/>
  <c r="J174" i="9"/>
  <c r="L174" i="9"/>
  <c r="N174" i="9" s="1"/>
  <c r="F176" i="9"/>
  <c r="G176" i="9" a="1"/>
  <c r="G176" i="9" s="1"/>
  <c r="O173" i="9"/>
  <c r="Q173" i="9" s="1"/>
  <c r="B179" i="9"/>
  <c r="D178" i="9"/>
  <c r="C178" i="9"/>
  <c r="Z171" i="9"/>
  <c r="Q172" i="9"/>
  <c r="X170" i="9"/>
  <c r="Y170" i="9" s="1"/>
  <c r="AB169" i="9"/>
  <c r="G177" i="9" l="1" a="1"/>
  <c r="G177" i="9" s="1"/>
  <c r="I177" i="9" s="1"/>
  <c r="J177" i="9" s="1"/>
  <c r="E178" i="9" a="1"/>
  <c r="E178" i="9" s="1"/>
  <c r="F178" i="9" s="1"/>
  <c r="H169" i="9" a="1"/>
  <c r="H169" i="9" s="1"/>
  <c r="M174" i="9"/>
  <c r="R173" i="9"/>
  <c r="S173" i="9" s="1"/>
  <c r="O174" i="9"/>
  <c r="Q174" i="9" s="1"/>
  <c r="P173" i="9"/>
  <c r="N175" i="9"/>
  <c r="I176" i="9"/>
  <c r="K176" i="9" s="1"/>
  <c r="AA171" i="9"/>
  <c r="AB171" i="9" s="1"/>
  <c r="H171" i="9" s="1" a="1"/>
  <c r="H171" i="9" s="1"/>
  <c r="Z170" i="9"/>
  <c r="R172" i="9"/>
  <c r="S172" i="9" s="1"/>
  <c r="B180" i="9"/>
  <c r="D179" i="9"/>
  <c r="C179" i="9"/>
  <c r="G178" i="9" l="1" a="1"/>
  <c r="G178" i="9" s="1"/>
  <c r="I178" i="9" s="1"/>
  <c r="K178" i="9" s="1"/>
  <c r="X27" i="2" a="1"/>
  <c r="X27" i="2" s="1"/>
  <c r="AC171" i="9"/>
  <c r="T173" i="9"/>
  <c r="U173" i="9" s="1"/>
  <c r="W173" i="9" s="1"/>
  <c r="L176" i="9"/>
  <c r="N176" i="9" s="1"/>
  <c r="R174" i="9"/>
  <c r="T174" i="9" s="1"/>
  <c r="J176" i="9"/>
  <c r="P174" i="9"/>
  <c r="AA170" i="9"/>
  <c r="AC170" i="9" s="1"/>
  <c r="T172" i="9"/>
  <c r="K177" i="9"/>
  <c r="O175" i="9"/>
  <c r="P175" i="9" s="1"/>
  <c r="E179" i="9" a="1"/>
  <c r="E179" i="9" s="1"/>
  <c r="C180" i="9"/>
  <c r="B181" i="9"/>
  <c r="D180" i="9"/>
  <c r="E180" i="9" l="1" a="1"/>
  <c r="E180" i="9" s="1"/>
  <c r="S174" i="9"/>
  <c r="Q175" i="9"/>
  <c r="R175" i="9" s="1"/>
  <c r="T175" i="9" s="1"/>
  <c r="M176" i="9"/>
  <c r="F180" i="9"/>
  <c r="J178" i="9"/>
  <c r="X173" i="9"/>
  <c r="Y173" i="9" s="1"/>
  <c r="O176" i="9"/>
  <c r="P176" i="9" s="1"/>
  <c r="L178" i="9"/>
  <c r="N178" i="9" s="1"/>
  <c r="U174" i="9"/>
  <c r="V174" i="9" s="1"/>
  <c r="U172" i="9"/>
  <c r="W172" i="9" s="1"/>
  <c r="AB170" i="9"/>
  <c r="H170" i="9" s="1" a="1"/>
  <c r="H170" i="9" s="1"/>
  <c r="L177" i="9"/>
  <c r="M177" i="9" s="1"/>
  <c r="F179" i="9"/>
  <c r="G179" i="9" a="1"/>
  <c r="G179" i="9" s="1"/>
  <c r="G180" i="9" a="1"/>
  <c r="G180" i="9" s="1"/>
  <c r="V173" i="9"/>
  <c r="D181" i="9"/>
  <c r="C181" i="9"/>
  <c r="B182" i="9"/>
  <c r="X29" i="2" l="1" a="1"/>
  <c r="X29" i="2" s="1"/>
  <c r="X28" i="2" a="1"/>
  <c r="X28" i="2" s="1"/>
  <c r="E181" i="9" a="1"/>
  <c r="E181" i="9" s="1"/>
  <c r="F181" i="9" s="1"/>
  <c r="M178" i="9"/>
  <c r="S175" i="9"/>
  <c r="X172" i="9"/>
  <c r="Z172" i="9" s="1"/>
  <c r="U175" i="9"/>
  <c r="W175" i="9" s="1"/>
  <c r="O178" i="9"/>
  <c r="P178" i="9" s="1"/>
  <c r="D182" i="9"/>
  <c r="B183" i="9"/>
  <c r="C182" i="9"/>
  <c r="V172" i="9"/>
  <c r="N177" i="9"/>
  <c r="Q176" i="9"/>
  <c r="W174" i="9"/>
  <c r="I179" i="9"/>
  <c r="K179" i="9" s="1"/>
  <c r="Z173" i="9"/>
  <c r="I180" i="9"/>
  <c r="K180" i="9" s="1"/>
  <c r="E182" i="9" l="1" a="1"/>
  <c r="E182" i="9" s="1"/>
  <c r="F182" i="9" s="1"/>
  <c r="G181" i="9" a="1"/>
  <c r="G181" i="9" s="1"/>
  <c r="I181" i="9" s="1"/>
  <c r="K181" i="9" s="1"/>
  <c r="L181" i="9" s="1"/>
  <c r="N181" i="9" s="1"/>
  <c r="V175" i="9"/>
  <c r="Y172" i="9"/>
  <c r="J179" i="9"/>
  <c r="X175" i="9"/>
  <c r="Z175" i="9" s="1"/>
  <c r="L180" i="9"/>
  <c r="M180" i="9" s="1"/>
  <c r="AA172" i="9"/>
  <c r="AB172" i="9" s="1"/>
  <c r="L179" i="9"/>
  <c r="N179" i="9" s="1"/>
  <c r="Q178" i="9"/>
  <c r="J180" i="9"/>
  <c r="R176" i="9"/>
  <c r="S176" i="9" s="1"/>
  <c r="C183" i="9"/>
  <c r="B184" i="9"/>
  <c r="D183" i="9"/>
  <c r="O177" i="9"/>
  <c r="Q177" i="9" s="1"/>
  <c r="X174" i="9"/>
  <c r="Y174" i="9" s="1"/>
  <c r="AA173" i="9"/>
  <c r="AB173" i="9" s="1"/>
  <c r="H173" i="9" s="1" a="1"/>
  <c r="H173" i="9" s="1"/>
  <c r="G182" i="9" l="1" a="1"/>
  <c r="G182" i="9" s="1"/>
  <c r="J181" i="9"/>
  <c r="E183" i="9" a="1"/>
  <c r="E183" i="9" s="1"/>
  <c r="F183" i="9" s="1"/>
  <c r="H172" i="9" a="1"/>
  <c r="H172" i="9" s="1"/>
  <c r="AC172" i="9"/>
  <c r="M179" i="9"/>
  <c r="T176" i="9"/>
  <c r="U176" i="9" s="1"/>
  <c r="V176" i="9" s="1"/>
  <c r="AC173" i="9"/>
  <c r="P177" i="9"/>
  <c r="N180" i="9"/>
  <c r="O180" i="9" s="1"/>
  <c r="P180" i="9" s="1"/>
  <c r="AA175" i="9"/>
  <c r="AC175" i="9" s="1"/>
  <c r="O179" i="9"/>
  <c r="P179" i="9" s="1"/>
  <c r="O181" i="9"/>
  <c r="Q181" i="9" s="1"/>
  <c r="R178" i="9"/>
  <c r="T178" i="9" s="1"/>
  <c r="Y175" i="9"/>
  <c r="G183" i="9" a="1"/>
  <c r="G183" i="9" s="1"/>
  <c r="Z174" i="9"/>
  <c r="R177" i="9"/>
  <c r="T177" i="9" s="1"/>
  <c r="M181" i="9"/>
  <c r="D184" i="9"/>
  <c r="B185" i="9"/>
  <c r="C184" i="9"/>
  <c r="I182" i="9"/>
  <c r="K182" i="9" s="1"/>
  <c r="E184" i="9" l="1" a="1"/>
  <c r="E184" i="9" s="1"/>
  <c r="F184" i="9" s="1"/>
  <c r="X31" i="2" a="1"/>
  <c r="X31" i="2" s="1"/>
  <c r="X30" i="2" a="1"/>
  <c r="X30" i="2" s="1"/>
  <c r="Q179" i="9"/>
  <c r="R179" i="9" s="1"/>
  <c r="S179" i="9" s="1"/>
  <c r="AB175" i="9"/>
  <c r="H175" i="9" s="1" a="1"/>
  <c r="H175" i="9" s="1"/>
  <c r="P181" i="9"/>
  <c r="S178" i="9"/>
  <c r="L182" i="9"/>
  <c r="N182" i="9" s="1"/>
  <c r="U178" i="9"/>
  <c r="V178" i="9" s="1"/>
  <c r="U177" i="9"/>
  <c r="V177" i="9" s="1"/>
  <c r="R181" i="9"/>
  <c r="T181" i="9" s="1"/>
  <c r="W176" i="9"/>
  <c r="Q180" i="9"/>
  <c r="B186" i="9"/>
  <c r="C185" i="9"/>
  <c r="D185" i="9"/>
  <c r="S177" i="9"/>
  <c r="G184" i="9" a="1"/>
  <c r="G184" i="9" s="1"/>
  <c r="AA174" i="9"/>
  <c r="AB174" i="9" s="1"/>
  <c r="H174" i="9" s="1" a="1"/>
  <c r="H174" i="9" s="1"/>
  <c r="J182" i="9"/>
  <c r="I183" i="9"/>
  <c r="K183" i="9" s="1"/>
  <c r="X33" i="2" l="1" a="1"/>
  <c r="X33" i="2" s="1"/>
  <c r="X32" i="2" a="1"/>
  <c r="X32" i="2" s="1"/>
  <c r="AC174" i="9"/>
  <c r="W177" i="9"/>
  <c r="X177" i="9" s="1"/>
  <c r="Z177" i="9" s="1"/>
  <c r="W178" i="9"/>
  <c r="X178" i="9" s="1"/>
  <c r="Z178" i="9" s="1"/>
  <c r="U181" i="9"/>
  <c r="W181" i="9" s="1"/>
  <c r="L183" i="9"/>
  <c r="M183" i="9" s="1"/>
  <c r="O182" i="9"/>
  <c r="P182" i="9" s="1"/>
  <c r="I184" i="9"/>
  <c r="K184" i="9" s="1"/>
  <c r="S181" i="9"/>
  <c r="X176" i="9"/>
  <c r="Z176" i="9" s="1"/>
  <c r="T179" i="9"/>
  <c r="J183" i="9"/>
  <c r="R180" i="9"/>
  <c r="T180" i="9" s="1"/>
  <c r="B187" i="9"/>
  <c r="D186" i="9"/>
  <c r="C186" i="9"/>
  <c r="M182" i="9"/>
  <c r="E185" i="9" a="1"/>
  <c r="E185" i="9" s="1"/>
  <c r="E186" i="9" l="1" a="1"/>
  <c r="E186" i="9" s="1"/>
  <c r="F186" i="9" s="1"/>
  <c r="N183" i="9"/>
  <c r="O183" i="9" s="1"/>
  <c r="Q183" i="9" s="1"/>
  <c r="Y176" i="9"/>
  <c r="U180" i="9"/>
  <c r="W180" i="9" s="1"/>
  <c r="AA177" i="9"/>
  <c r="AC177" i="9" s="1"/>
  <c r="AA178" i="9"/>
  <c r="AB178" i="9" s="1"/>
  <c r="L184" i="9"/>
  <c r="M184" i="9" s="1"/>
  <c r="AA176" i="9"/>
  <c r="AC176" i="9" s="1"/>
  <c r="X181" i="9"/>
  <c r="Y181" i="9" s="1"/>
  <c r="J184" i="9"/>
  <c r="Q182" i="9"/>
  <c r="S180" i="9"/>
  <c r="U179" i="9"/>
  <c r="W179" i="9" s="1"/>
  <c r="Y177" i="9"/>
  <c r="Y178" i="9"/>
  <c r="G186" i="9" a="1"/>
  <c r="G186" i="9" s="1"/>
  <c r="V181" i="9"/>
  <c r="F185" i="9"/>
  <c r="G185" i="9" a="1"/>
  <c r="G185" i="9" s="1"/>
  <c r="B188" i="9"/>
  <c r="C187" i="9"/>
  <c r="D187" i="9"/>
  <c r="H178" i="9" l="1" a="1"/>
  <c r="H178" i="9" s="1"/>
  <c r="P183" i="9"/>
  <c r="V179" i="9"/>
  <c r="N184" i="9"/>
  <c r="O184" i="9" s="1"/>
  <c r="Q184" i="9" s="1"/>
  <c r="Z181" i="9"/>
  <c r="AA181" i="9" s="1"/>
  <c r="AB181" i="9" s="1"/>
  <c r="H181" i="9" s="1" a="1"/>
  <c r="H181" i="9" s="1"/>
  <c r="X179" i="9"/>
  <c r="Z179" i="9" s="1"/>
  <c r="X180" i="9"/>
  <c r="Y180" i="9" s="1"/>
  <c r="R183" i="9"/>
  <c r="T183" i="9" s="1"/>
  <c r="AC178" i="9"/>
  <c r="AB176" i="9"/>
  <c r="AB177" i="9"/>
  <c r="H177" i="9" s="1" a="1"/>
  <c r="H177" i="9" s="1"/>
  <c r="X36" i="2" s="1" a="1"/>
  <c r="X36" i="2" s="1"/>
  <c r="E187" i="9" a="1"/>
  <c r="E187" i="9" s="1"/>
  <c r="R182" i="9"/>
  <c r="S182" i="9" s="1"/>
  <c r="C188" i="9"/>
  <c r="D188" i="9"/>
  <c r="B189" i="9"/>
  <c r="I186" i="9"/>
  <c r="K186" i="9" s="1"/>
  <c r="I185" i="9"/>
  <c r="J185" i="9" s="1"/>
  <c r="V180" i="9"/>
  <c r="H176" i="9" l="1" a="1"/>
  <c r="H176" i="9" s="1"/>
  <c r="Z180" i="9"/>
  <c r="AA180" i="9" s="1"/>
  <c r="AC180" i="9" s="1"/>
  <c r="T182" i="9"/>
  <c r="U182" i="9" s="1"/>
  <c r="W182" i="9" s="1"/>
  <c r="Y179" i="9"/>
  <c r="R184" i="9"/>
  <c r="T184" i="9" s="1"/>
  <c r="U183" i="9"/>
  <c r="V183" i="9" s="1"/>
  <c r="L186" i="9"/>
  <c r="N186" i="9" s="1"/>
  <c r="AA179" i="9"/>
  <c r="AB179" i="9" s="1"/>
  <c r="S183" i="9"/>
  <c r="F187" i="9"/>
  <c r="G187" i="9" a="1"/>
  <c r="G187" i="9" s="1"/>
  <c r="K185" i="9"/>
  <c r="E188" i="9" a="1"/>
  <c r="E188" i="9" s="1"/>
  <c r="D189" i="9"/>
  <c r="C189" i="9"/>
  <c r="E189" i="9" s="1" a="1"/>
  <c r="E189" i="9" s="1"/>
  <c r="F189" i="9" s="1"/>
  <c r="B190" i="9"/>
  <c r="J186" i="9"/>
  <c r="P184" i="9"/>
  <c r="AC181" i="9"/>
  <c r="X35" i="2" l="1" a="1"/>
  <c r="X35" i="2" s="1"/>
  <c r="X34" i="2" a="1"/>
  <c r="X34" i="2" s="1"/>
  <c r="H179" i="9" a="1"/>
  <c r="H179" i="9" s="1"/>
  <c r="AC179" i="9"/>
  <c r="G189" i="9" a="1"/>
  <c r="G189" i="9" s="1"/>
  <c r="I189" i="9" s="1"/>
  <c r="K189" i="9" s="1"/>
  <c r="V182" i="9"/>
  <c r="M186" i="9"/>
  <c r="AB180" i="9"/>
  <c r="H180" i="9" s="1" a="1"/>
  <c r="H180" i="9" s="1"/>
  <c r="X39" i="2" s="1" a="1"/>
  <c r="X39" i="2" s="1"/>
  <c r="U184" i="9"/>
  <c r="W184" i="9" s="1"/>
  <c r="D190" i="9"/>
  <c r="C190" i="9"/>
  <c r="B191" i="9"/>
  <c r="O186" i="9"/>
  <c r="Q186" i="9" s="1"/>
  <c r="X182" i="9"/>
  <c r="Z182" i="9" s="1"/>
  <c r="W183" i="9"/>
  <c r="F188" i="9"/>
  <c r="G188" i="9" a="1"/>
  <c r="G188" i="9" s="1"/>
  <c r="L185" i="9"/>
  <c r="M185" i="9" s="1"/>
  <c r="I187" i="9"/>
  <c r="K187" i="9" s="1"/>
  <c r="S184" i="9"/>
  <c r="E190" i="9" l="1" a="1"/>
  <c r="E190" i="9" s="1"/>
  <c r="F190" i="9" s="1"/>
  <c r="X38" i="2" a="1"/>
  <c r="X38" i="2" s="1"/>
  <c r="X37" i="2" a="1"/>
  <c r="X37" i="2" s="1"/>
  <c r="V184" i="9"/>
  <c r="J187" i="9"/>
  <c r="G190" i="9" a="1"/>
  <c r="G190" i="9" s="1"/>
  <c r="I190" i="9" s="1"/>
  <c r="K190" i="9" s="1"/>
  <c r="L187" i="9"/>
  <c r="N187" i="9" s="1"/>
  <c r="L189" i="9"/>
  <c r="N189" i="9" s="1"/>
  <c r="AA182" i="9"/>
  <c r="AB182" i="9" s="1"/>
  <c r="R186" i="9"/>
  <c r="S186" i="9" s="1"/>
  <c r="X184" i="9"/>
  <c r="Y184" i="9" s="1"/>
  <c r="J189" i="9"/>
  <c r="B192" i="9"/>
  <c r="D191" i="9"/>
  <c r="C191" i="9"/>
  <c r="N185" i="9"/>
  <c r="Y182" i="9"/>
  <c r="P186" i="9"/>
  <c r="X183" i="9"/>
  <c r="Y183" i="9" s="1"/>
  <c r="I188" i="9"/>
  <c r="J188" i="9" s="1"/>
  <c r="H182" i="9" l="1" a="1"/>
  <c r="H182" i="9" s="1"/>
  <c r="T186" i="9"/>
  <c r="U186" i="9" s="1"/>
  <c r="W186" i="9" s="1"/>
  <c r="M189" i="9"/>
  <c r="K188" i="9"/>
  <c r="L188" i="9" s="1"/>
  <c r="M188" i="9" s="1"/>
  <c r="J190" i="9"/>
  <c r="M187" i="9"/>
  <c r="L190" i="9"/>
  <c r="M190" i="9" s="1"/>
  <c r="O187" i="9"/>
  <c r="Q187" i="9" s="1"/>
  <c r="AC182" i="9"/>
  <c r="Z183" i="9"/>
  <c r="Z184" i="9"/>
  <c r="O189" i="9"/>
  <c r="Q189" i="9" s="1"/>
  <c r="B193" i="9"/>
  <c r="D192" i="9"/>
  <c r="C192" i="9"/>
  <c r="O185" i="9"/>
  <c r="Q185" i="9" s="1"/>
  <c r="E191" i="9" a="1"/>
  <c r="E191" i="9" s="1"/>
  <c r="E192" i="9" l="1" a="1"/>
  <c r="E192" i="9" s="1"/>
  <c r="F192" i="9" s="1"/>
  <c r="X40" i="2" a="1"/>
  <c r="X40" i="2" s="1"/>
  <c r="N188" i="9"/>
  <c r="O188" i="9" s="1"/>
  <c r="P187" i="9"/>
  <c r="V186" i="9"/>
  <c r="P185" i="9"/>
  <c r="P189" i="9"/>
  <c r="X186" i="9"/>
  <c r="Y186" i="9" s="1"/>
  <c r="R189" i="9"/>
  <c r="T189" i="9" s="1"/>
  <c r="AA183" i="9"/>
  <c r="AC183" i="9" s="1"/>
  <c r="R187" i="9"/>
  <c r="T187" i="9" s="1"/>
  <c r="D193" i="9"/>
  <c r="C193" i="9"/>
  <c r="E193" i="9" s="1" a="1"/>
  <c r="E193" i="9" s="1"/>
  <c r="F193" i="9" s="1"/>
  <c r="B194" i="9"/>
  <c r="R185" i="9"/>
  <c r="T185" i="9" s="1"/>
  <c r="F191" i="9"/>
  <c r="G191" i="9" a="1"/>
  <c r="G191" i="9" s="1"/>
  <c r="N190" i="9"/>
  <c r="AA184" i="9"/>
  <c r="AB184" i="9" s="1"/>
  <c r="H184" i="9" s="1" a="1"/>
  <c r="H184" i="9" s="1"/>
  <c r="G192" i="9" l="1" a="1"/>
  <c r="G192" i="9" s="1"/>
  <c r="I192" i="9" s="1"/>
  <c r="K192" i="9" s="1"/>
  <c r="S189" i="9"/>
  <c r="P188" i="9"/>
  <c r="Q188" i="9"/>
  <c r="R188" i="9" s="1"/>
  <c r="T188" i="9" s="1"/>
  <c r="AC184" i="9"/>
  <c r="S185" i="9"/>
  <c r="U187" i="9"/>
  <c r="W187" i="9" s="1"/>
  <c r="U189" i="9"/>
  <c r="V189" i="9" s="1"/>
  <c r="U185" i="9"/>
  <c r="W185" i="9" s="1"/>
  <c r="AB183" i="9"/>
  <c r="G193" i="9" a="1"/>
  <c r="G193" i="9" s="1"/>
  <c r="S187" i="9"/>
  <c r="O190" i="9"/>
  <c r="Q190" i="9" s="1"/>
  <c r="Z186" i="9"/>
  <c r="B195" i="9"/>
  <c r="D194" i="9"/>
  <c r="C194" i="9"/>
  <c r="I191" i="9"/>
  <c r="J191" i="9" s="1"/>
  <c r="H183" i="9" l="1" a="1"/>
  <c r="H183" i="9" s="1"/>
  <c r="V185" i="9"/>
  <c r="S188" i="9"/>
  <c r="L192" i="9"/>
  <c r="N192" i="9" s="1"/>
  <c r="X185" i="9"/>
  <c r="Y185" i="9" s="1"/>
  <c r="U188" i="9"/>
  <c r="V188" i="9" s="1"/>
  <c r="R190" i="9"/>
  <c r="T190" i="9" s="1"/>
  <c r="X187" i="9"/>
  <c r="Z187" i="9" s="1"/>
  <c r="J192" i="9"/>
  <c r="P190" i="9"/>
  <c r="W189" i="9"/>
  <c r="AA186" i="9"/>
  <c r="AC186" i="9" s="1"/>
  <c r="K191" i="9"/>
  <c r="E194" i="9" a="1"/>
  <c r="E194" i="9" s="1"/>
  <c r="V187" i="9"/>
  <c r="I193" i="9"/>
  <c r="K193" i="9" s="1"/>
  <c r="B196" i="9"/>
  <c r="C195" i="9"/>
  <c r="D195" i="9"/>
  <c r="AB12" i="2" l="1" a="1"/>
  <c r="AB12" i="2" s="1"/>
  <c r="X41" i="2" a="1"/>
  <c r="X41" i="2" s="1"/>
  <c r="M192" i="9"/>
  <c r="S190" i="9"/>
  <c r="Z185" i="9"/>
  <c r="AA185" i="9" s="1"/>
  <c r="AC185" i="9" s="1"/>
  <c r="Y187" i="9"/>
  <c r="L193" i="9"/>
  <c r="M193" i="9" s="1"/>
  <c r="AA187" i="9"/>
  <c r="AC187" i="9" s="1"/>
  <c r="O192" i="9"/>
  <c r="P192" i="9" s="1"/>
  <c r="W188" i="9"/>
  <c r="L191" i="9"/>
  <c r="N191" i="9" s="1"/>
  <c r="E195" i="9" a="1"/>
  <c r="E195" i="9" s="1"/>
  <c r="C196" i="9"/>
  <c r="D196" i="9"/>
  <c r="B197" i="9"/>
  <c r="AB186" i="9"/>
  <c r="H186" i="9" s="1" a="1"/>
  <c r="H186" i="9" s="1"/>
  <c r="U190" i="9"/>
  <c r="W190" i="9" s="1"/>
  <c r="J193" i="9"/>
  <c r="X189" i="9"/>
  <c r="Y189" i="9" s="1"/>
  <c r="F194" i="9"/>
  <c r="G194" i="9" a="1"/>
  <c r="G194" i="9" s="1"/>
  <c r="E196" i="9" l="1" a="1"/>
  <c r="E196" i="9" s="1"/>
  <c r="F196" i="9" s="1"/>
  <c r="V190" i="9"/>
  <c r="Q192" i="9"/>
  <c r="R192" i="9" s="1"/>
  <c r="T192" i="9" s="1"/>
  <c r="Z189" i="9"/>
  <c r="AA189" i="9" s="1"/>
  <c r="AB189" i="9" s="1"/>
  <c r="H189" i="9" s="1" a="1"/>
  <c r="H189" i="9" s="1"/>
  <c r="N193" i="9"/>
  <c r="O193" i="9" s="1"/>
  <c r="P193" i="9" s="1"/>
  <c r="O191" i="9"/>
  <c r="P191" i="9" s="1"/>
  <c r="I194" i="9"/>
  <c r="K194" i="9" s="1"/>
  <c r="AB185" i="9"/>
  <c r="H185" i="9" s="1" a="1"/>
  <c r="H185" i="9" s="1"/>
  <c r="AB187" i="9"/>
  <c r="H187" i="9" s="1" a="1"/>
  <c r="H187" i="9" s="1"/>
  <c r="D197" i="9"/>
  <c r="C197" i="9"/>
  <c r="B198" i="9"/>
  <c r="M191" i="9"/>
  <c r="X190" i="9"/>
  <c r="Z190" i="9" s="1"/>
  <c r="G196" i="9" a="1"/>
  <c r="G196" i="9" s="1"/>
  <c r="X188" i="9"/>
  <c r="Y188" i="9" s="1"/>
  <c r="F195" i="9"/>
  <c r="G195" i="9" a="1"/>
  <c r="G195" i="9" s="1"/>
  <c r="E197" i="9" l="1" a="1"/>
  <c r="E197" i="9" s="1"/>
  <c r="F197" i="9" s="1"/>
  <c r="AB14" i="2" a="1"/>
  <c r="AB14" i="2" s="1"/>
  <c r="AB13" i="2" a="1"/>
  <c r="AB13" i="2" s="1"/>
  <c r="AB15" i="2" a="1"/>
  <c r="AB15" i="2" s="1"/>
  <c r="Q191" i="9"/>
  <c r="R191" i="9" s="1"/>
  <c r="S191" i="9" s="1"/>
  <c r="Z188" i="9"/>
  <c r="AA188" i="9" s="1"/>
  <c r="AA190" i="9"/>
  <c r="AC190" i="9" s="1"/>
  <c r="L194" i="9"/>
  <c r="N194" i="9" s="1"/>
  <c r="U192" i="9"/>
  <c r="V192" i="9" s="1"/>
  <c r="G197" i="9" a="1"/>
  <c r="G197" i="9" s="1"/>
  <c r="J194" i="9"/>
  <c r="I196" i="9"/>
  <c r="J196" i="9" s="1"/>
  <c r="Q193" i="9"/>
  <c r="S192" i="9"/>
  <c r="Y190" i="9"/>
  <c r="AC189" i="9"/>
  <c r="D198" i="9"/>
  <c r="B199" i="9"/>
  <c r="C198" i="9"/>
  <c r="I195" i="9"/>
  <c r="K195" i="9" s="1"/>
  <c r="E198" i="9" l="1" a="1"/>
  <c r="E198" i="9" s="1"/>
  <c r="F198" i="9" s="1"/>
  <c r="AB190" i="9"/>
  <c r="T191" i="9"/>
  <c r="U191" i="9" s="1"/>
  <c r="W191" i="9" s="1"/>
  <c r="AB188" i="9"/>
  <c r="H188" i="9" s="1" a="1"/>
  <c r="H188" i="9" s="1"/>
  <c r="K196" i="9"/>
  <c r="L196" i="9" s="1"/>
  <c r="N196" i="9" s="1"/>
  <c r="AC188" i="9"/>
  <c r="L195" i="9"/>
  <c r="N195" i="9" s="1"/>
  <c r="O194" i="9"/>
  <c r="Q194" i="9" s="1"/>
  <c r="J195" i="9"/>
  <c r="R193" i="9"/>
  <c r="S193" i="9" s="1"/>
  <c r="W192" i="9"/>
  <c r="M194" i="9"/>
  <c r="G198" i="9" a="1"/>
  <c r="G198" i="9" s="1"/>
  <c r="C199" i="9"/>
  <c r="B200" i="9"/>
  <c r="D199" i="9"/>
  <c r="I197" i="9"/>
  <c r="J197" i="9" s="1"/>
  <c r="AB17" i="2" l="1" a="1"/>
  <c r="AB17" i="2" s="1"/>
  <c r="AB16" i="2" a="1"/>
  <c r="AB16" i="2" s="1"/>
  <c r="H190" i="9" a="1"/>
  <c r="H190" i="9" s="1"/>
  <c r="T193" i="9"/>
  <c r="U193" i="9" s="1"/>
  <c r="W193" i="9" s="1"/>
  <c r="P194" i="9"/>
  <c r="O196" i="9"/>
  <c r="P196" i="9" s="1"/>
  <c r="X191" i="9"/>
  <c r="Y191" i="9" s="1"/>
  <c r="R194" i="9"/>
  <c r="T194" i="9" s="1"/>
  <c r="O195" i="9"/>
  <c r="P195" i="9" s="1"/>
  <c r="I198" i="9"/>
  <c r="K198" i="9" s="1"/>
  <c r="V191" i="9"/>
  <c r="M196" i="9"/>
  <c r="K197" i="9"/>
  <c r="X192" i="9"/>
  <c r="Z192" i="9" s="1"/>
  <c r="D200" i="9"/>
  <c r="C200" i="9"/>
  <c r="E200" i="9" s="1" a="1"/>
  <c r="E200" i="9" s="1"/>
  <c r="F200" i="9" s="1"/>
  <c r="B201" i="9"/>
  <c r="M195" i="9"/>
  <c r="E199" i="9" a="1"/>
  <c r="E199" i="9" s="1"/>
  <c r="AB18" i="2" l="1" a="1"/>
  <c r="AB18" i="2" s="1"/>
  <c r="L198" i="9"/>
  <c r="N198" i="9" s="1"/>
  <c r="X193" i="9"/>
  <c r="Z193" i="9" s="1"/>
  <c r="AA192" i="9"/>
  <c r="AC192" i="9" s="1"/>
  <c r="U194" i="9"/>
  <c r="V194" i="9" s="1"/>
  <c r="J198" i="9"/>
  <c r="Q195" i="9"/>
  <c r="Z191" i="9"/>
  <c r="F199" i="9"/>
  <c r="G199" i="9" a="1"/>
  <c r="G199" i="9" s="1"/>
  <c r="Y192" i="9"/>
  <c r="Q196" i="9"/>
  <c r="S194" i="9"/>
  <c r="L197" i="9"/>
  <c r="N197" i="9" s="1"/>
  <c r="G200" i="9" a="1"/>
  <c r="G200" i="9" s="1"/>
  <c r="D201" i="9"/>
  <c r="C201" i="9"/>
  <c r="E201" i="9" s="1" a="1"/>
  <c r="E201" i="9" s="1"/>
  <c r="F201" i="9" s="1"/>
  <c r="B202" i="9"/>
  <c r="V193" i="9"/>
  <c r="O197" i="9" l="1"/>
  <c r="Q197" i="9" s="1"/>
  <c r="AA193" i="9"/>
  <c r="AC193" i="9" s="1"/>
  <c r="O198" i="9"/>
  <c r="Q198" i="9" s="1"/>
  <c r="M197" i="9"/>
  <c r="AA191" i="9"/>
  <c r="AC191" i="9" s="1"/>
  <c r="AB192" i="9"/>
  <c r="H192" i="9" s="1" a="1"/>
  <c r="H192" i="9" s="1"/>
  <c r="R195" i="9"/>
  <c r="T195" i="9" s="1"/>
  <c r="Y193" i="9"/>
  <c r="B203" i="9"/>
  <c r="D202" i="9"/>
  <c r="C202" i="9"/>
  <c r="W194" i="9"/>
  <c r="G201" i="9" a="1"/>
  <c r="G201" i="9" s="1"/>
  <c r="R196" i="9"/>
  <c r="S196" i="9" s="1"/>
  <c r="M198" i="9"/>
  <c r="I200" i="9"/>
  <c r="J200" i="9" s="1"/>
  <c r="I199" i="9"/>
  <c r="K199" i="9" s="1"/>
  <c r="E202" i="9" l="1" a="1"/>
  <c r="E202" i="9" s="1"/>
  <c r="F202" i="9" s="1"/>
  <c r="K200" i="9"/>
  <c r="L200" i="9" s="1"/>
  <c r="M200" i="9" s="1"/>
  <c r="AB191" i="9"/>
  <c r="H191" i="9" s="1" a="1"/>
  <c r="H191" i="9" s="1"/>
  <c r="P198" i="9"/>
  <c r="L199" i="9"/>
  <c r="N199" i="9" s="1"/>
  <c r="U195" i="9"/>
  <c r="W195" i="9" s="1"/>
  <c r="R197" i="9"/>
  <c r="T197" i="9" s="1"/>
  <c r="R198" i="9"/>
  <c r="T198" i="9" s="1"/>
  <c r="AB193" i="9"/>
  <c r="H193" i="9" s="1" a="1"/>
  <c r="H193" i="9" s="1"/>
  <c r="T196" i="9"/>
  <c r="B204" i="9"/>
  <c r="D203" i="9"/>
  <c r="C203" i="9"/>
  <c r="X194" i="9"/>
  <c r="Z194" i="9" s="1"/>
  <c r="G202" i="9" a="1"/>
  <c r="G202" i="9" s="1"/>
  <c r="J199" i="9"/>
  <c r="S195" i="9"/>
  <c r="P197" i="9"/>
  <c r="I201" i="9"/>
  <c r="J201" i="9" s="1"/>
  <c r="AB20" i="2" l="1" a="1"/>
  <c r="AB20" i="2" s="1"/>
  <c r="AB19" i="2" a="1"/>
  <c r="AB19" i="2" s="1"/>
  <c r="E203" i="9" a="1"/>
  <c r="E203" i="9" s="1"/>
  <c r="F203" i="9" s="1"/>
  <c r="AB21" i="2" a="1"/>
  <c r="AB21" i="2" s="1"/>
  <c r="S197" i="9"/>
  <c r="S198" i="9"/>
  <c r="N200" i="9"/>
  <c r="O200" i="9" s="1"/>
  <c r="P200" i="9" s="1"/>
  <c r="M199" i="9"/>
  <c r="X195" i="9"/>
  <c r="Z195" i="9" s="1"/>
  <c r="AA194" i="9"/>
  <c r="AC194" i="9" s="1"/>
  <c r="O199" i="9"/>
  <c r="Q199" i="9" s="1"/>
  <c r="U197" i="9"/>
  <c r="W197" i="9" s="1"/>
  <c r="K201" i="9"/>
  <c r="V195" i="9"/>
  <c r="Y194" i="9"/>
  <c r="U198" i="9"/>
  <c r="V198" i="9" s="1"/>
  <c r="C204" i="9"/>
  <c r="D204" i="9"/>
  <c r="B205" i="9"/>
  <c r="I202" i="9"/>
  <c r="J202" i="9" s="1"/>
  <c r="U196" i="9"/>
  <c r="W196" i="9" s="1"/>
  <c r="G203" i="9" l="1" a="1"/>
  <c r="G203" i="9" s="1"/>
  <c r="I203" i="9" s="1"/>
  <c r="K203" i="9" s="1"/>
  <c r="L203" i="9" s="1"/>
  <c r="N203" i="9" s="1"/>
  <c r="P199" i="9"/>
  <c r="AB194" i="9"/>
  <c r="H194" i="9" s="1" a="1"/>
  <c r="H194" i="9" s="1"/>
  <c r="X197" i="9"/>
  <c r="Y197" i="9" s="1"/>
  <c r="X196" i="9"/>
  <c r="Y196" i="9" s="1"/>
  <c r="AA195" i="9"/>
  <c r="AB195" i="9" s="1"/>
  <c r="L201" i="9"/>
  <c r="M201" i="9" s="1"/>
  <c r="R199" i="9"/>
  <c r="S199" i="9" s="1"/>
  <c r="K202" i="9"/>
  <c r="Q200" i="9"/>
  <c r="D205" i="9"/>
  <c r="C205" i="9"/>
  <c r="B206" i="9"/>
  <c r="W198" i="9"/>
  <c r="V197" i="9"/>
  <c r="V196" i="9"/>
  <c r="E204" i="9" a="1"/>
  <c r="E204" i="9" s="1"/>
  <c r="Y195" i="9"/>
  <c r="J203" i="9" l="1"/>
  <c r="H195" i="9" a="1"/>
  <c r="H195" i="9" s="1"/>
  <c r="AB23" i="2" a="1"/>
  <c r="AB23" i="2" s="1"/>
  <c r="AB22" i="2" a="1"/>
  <c r="AB22" i="2" s="1"/>
  <c r="E205" i="9" a="1"/>
  <c r="E205" i="9" s="1"/>
  <c r="F205" i="9" s="1"/>
  <c r="T199" i="9"/>
  <c r="U199" i="9" s="1"/>
  <c r="W199" i="9" s="1"/>
  <c r="Z197" i="9"/>
  <c r="AA197" i="9" s="1"/>
  <c r="AB197" i="9" s="1"/>
  <c r="N201" i="9"/>
  <c r="O201" i="9" s="1"/>
  <c r="Q201" i="9" s="1"/>
  <c r="O203" i="9"/>
  <c r="P203" i="9" s="1"/>
  <c r="R200" i="9"/>
  <c r="S200" i="9" s="1"/>
  <c r="M203" i="9"/>
  <c r="Z196" i="9"/>
  <c r="AC195" i="9"/>
  <c r="F204" i="9"/>
  <c r="G204" i="9" a="1"/>
  <c r="G204" i="9" s="1"/>
  <c r="L202" i="9"/>
  <c r="N202" i="9" s="1"/>
  <c r="X198" i="9"/>
  <c r="Y198" i="9" s="1"/>
  <c r="D206" i="9"/>
  <c r="C206" i="9"/>
  <c r="B207" i="9"/>
  <c r="G205" i="9" l="1" a="1"/>
  <c r="G205" i="9" s="1"/>
  <c r="E206" i="9" a="1"/>
  <c r="E206" i="9" s="1"/>
  <c r="F206" i="9" s="1"/>
  <c r="H197" i="9" a="1"/>
  <c r="H197" i="9" s="1"/>
  <c r="Q203" i="9"/>
  <c r="R203" i="9" s="1"/>
  <c r="S203" i="9" s="1"/>
  <c r="X199" i="9"/>
  <c r="Z199" i="9" s="1"/>
  <c r="O202" i="9"/>
  <c r="Q202" i="9" s="1"/>
  <c r="R201" i="9"/>
  <c r="T201" i="9" s="1"/>
  <c r="B208" i="9"/>
  <c r="D207" i="9"/>
  <c r="C207" i="9"/>
  <c r="AC197" i="9"/>
  <c r="T200" i="9"/>
  <c r="I205" i="9"/>
  <c r="K205" i="9" s="1"/>
  <c r="I204" i="9"/>
  <c r="K204" i="9" s="1"/>
  <c r="Z198" i="9"/>
  <c r="P201" i="9"/>
  <c r="AA196" i="9"/>
  <c r="AC196" i="9" s="1"/>
  <c r="V199" i="9"/>
  <c r="M202" i="9"/>
  <c r="G206" i="9" l="1" a="1"/>
  <c r="G206" i="9" s="1"/>
  <c r="T203" i="9"/>
  <c r="U203" i="9" s="1"/>
  <c r="W203" i="9" s="1"/>
  <c r="P202" i="9"/>
  <c r="J205" i="9"/>
  <c r="S201" i="9"/>
  <c r="L204" i="9"/>
  <c r="N204" i="9" s="1"/>
  <c r="R202" i="9"/>
  <c r="T202" i="9" s="1"/>
  <c r="L205" i="9"/>
  <c r="N205" i="9" s="1"/>
  <c r="AA199" i="9"/>
  <c r="AC199" i="9" s="1"/>
  <c r="U200" i="9"/>
  <c r="W200" i="9" s="1"/>
  <c r="U201" i="9"/>
  <c r="W201" i="9" s="1"/>
  <c r="AB196" i="9"/>
  <c r="H196" i="9" s="1" a="1"/>
  <c r="H196" i="9" s="1"/>
  <c r="J204" i="9"/>
  <c r="I206" i="9"/>
  <c r="K206" i="9" s="1"/>
  <c r="E207" i="9" a="1"/>
  <c r="E207" i="9" s="1"/>
  <c r="B209" i="9"/>
  <c r="D208" i="9"/>
  <c r="C208" i="9"/>
  <c r="Y199" i="9"/>
  <c r="AA198" i="9"/>
  <c r="AC198" i="9" s="1"/>
  <c r="E208" i="9" l="1" a="1"/>
  <c r="E208" i="9" s="1"/>
  <c r="F208" i="9" s="1"/>
  <c r="AB25" i="2" a="1"/>
  <c r="AB25" i="2" s="1"/>
  <c r="AB24" i="2" a="1"/>
  <c r="AB24" i="2" s="1"/>
  <c r="J206" i="9"/>
  <c r="M205" i="9"/>
  <c r="AB199" i="9"/>
  <c r="H199" i="9" s="1" a="1"/>
  <c r="H199" i="9" s="1"/>
  <c r="X203" i="9"/>
  <c r="Z203" i="9" s="1"/>
  <c r="L206" i="9"/>
  <c r="N206" i="9" s="1"/>
  <c r="X201" i="9"/>
  <c r="Y201" i="9" s="1"/>
  <c r="U202" i="9"/>
  <c r="V202" i="9" s="1"/>
  <c r="X200" i="9"/>
  <c r="Z200" i="9" s="1"/>
  <c r="O204" i="9"/>
  <c r="Q204" i="9" s="1"/>
  <c r="O205" i="9"/>
  <c r="Q205" i="9" s="1"/>
  <c r="V203" i="9"/>
  <c r="V200" i="9"/>
  <c r="G208" i="9" a="1"/>
  <c r="G208" i="9" s="1"/>
  <c r="S202" i="9"/>
  <c r="C209" i="9"/>
  <c r="B210" i="9"/>
  <c r="D209" i="9"/>
  <c r="AB198" i="9"/>
  <c r="H198" i="9" s="1" a="1"/>
  <c r="H198" i="9" s="1"/>
  <c r="V201" i="9"/>
  <c r="M204" i="9"/>
  <c r="F207" i="9"/>
  <c r="G207" i="9" a="1"/>
  <c r="G207" i="9" s="1"/>
  <c r="AB27" i="2" l="1" a="1"/>
  <c r="AB27" i="2" s="1"/>
  <c r="AB26" i="2" a="1"/>
  <c r="AB26" i="2" s="1"/>
  <c r="Z201" i="9"/>
  <c r="P204" i="9"/>
  <c r="R204" i="9"/>
  <c r="T204" i="9" s="1"/>
  <c r="AA200" i="9"/>
  <c r="AB200" i="9" s="1"/>
  <c r="O206" i="9"/>
  <c r="Q206" i="9" s="1"/>
  <c r="R205" i="9"/>
  <c r="S205" i="9" s="1"/>
  <c r="AA203" i="9"/>
  <c r="AC203" i="9" s="1"/>
  <c r="Y200" i="9"/>
  <c r="H200" i="9" s="1" a="1"/>
  <c r="H200" i="9" s="1"/>
  <c r="B211" i="9"/>
  <c r="D210" i="9"/>
  <c r="C210" i="9"/>
  <c r="M206" i="9"/>
  <c r="P205" i="9"/>
  <c r="W202" i="9"/>
  <c r="I207" i="9"/>
  <c r="J207" i="9" s="1"/>
  <c r="Y203" i="9"/>
  <c r="I208" i="9"/>
  <c r="J208" i="9" s="1"/>
  <c r="E209" i="9" a="1"/>
  <c r="E209" i="9" s="1"/>
  <c r="E210" i="9" l="1" a="1"/>
  <c r="E210" i="9" s="1"/>
  <c r="F210" i="9" s="1"/>
  <c r="AB28" i="2" a="1"/>
  <c r="AB28" i="2" s="1"/>
  <c r="AA201" i="9"/>
  <c r="AB201" i="9" s="1"/>
  <c r="H201" i="9" s="1" a="1"/>
  <c r="H201" i="9" s="1"/>
  <c r="T205" i="9"/>
  <c r="U205" i="9" s="1"/>
  <c r="V205" i="9" s="1"/>
  <c r="K208" i="9"/>
  <c r="L208" i="9" s="1"/>
  <c r="P206" i="9"/>
  <c r="U204" i="9"/>
  <c r="W204" i="9" s="1"/>
  <c r="R206" i="9"/>
  <c r="T206" i="9" s="1"/>
  <c r="AB203" i="9"/>
  <c r="H203" i="9" s="1" a="1"/>
  <c r="H203" i="9" s="1"/>
  <c r="AC200" i="9"/>
  <c r="F209" i="9"/>
  <c r="G209" i="9" a="1"/>
  <c r="G209" i="9" s="1"/>
  <c r="K207" i="9"/>
  <c r="X202" i="9"/>
  <c r="Y202" i="9" s="1"/>
  <c r="S204" i="9"/>
  <c r="G210" i="9" a="1"/>
  <c r="G210" i="9" s="1"/>
  <c r="D211" i="9"/>
  <c r="B212" i="9"/>
  <c r="C211" i="9"/>
  <c r="AB29" i="2" l="1" a="1"/>
  <c r="AB29" i="2" s="1"/>
  <c r="AC201" i="9"/>
  <c r="Z202" i="9"/>
  <c r="AA202" i="9" s="1"/>
  <c r="AB202" i="9" s="1"/>
  <c r="H202" i="9" s="1" a="1"/>
  <c r="H202" i="9" s="1"/>
  <c r="AB31" i="2" s="1" a="1"/>
  <c r="AB31" i="2" s="1"/>
  <c r="N208" i="9"/>
  <c r="O208" i="9" s="1"/>
  <c r="P208" i="9" s="1"/>
  <c r="M208" i="9"/>
  <c r="S206" i="9"/>
  <c r="W205" i="9"/>
  <c r="X205" i="9" s="1"/>
  <c r="Y205" i="9" s="1"/>
  <c r="U206" i="9"/>
  <c r="W206" i="9" s="1"/>
  <c r="X204" i="9"/>
  <c r="Y204" i="9" s="1"/>
  <c r="I210" i="9"/>
  <c r="K210" i="9" s="1"/>
  <c r="I209" i="9"/>
  <c r="K209" i="9" s="1"/>
  <c r="L207" i="9"/>
  <c r="M207" i="9" s="1"/>
  <c r="E211" i="9" a="1"/>
  <c r="E211" i="9" s="1"/>
  <c r="V204" i="9"/>
  <c r="B213" i="9"/>
  <c r="C212" i="9"/>
  <c r="D212" i="9"/>
  <c r="AB30" i="2" l="1" a="1"/>
  <c r="AB30" i="2" s="1"/>
  <c r="AC202" i="9"/>
  <c r="N207" i="9"/>
  <c r="O207" i="9" s="1"/>
  <c r="Q207" i="9" s="1"/>
  <c r="Z204" i="9"/>
  <c r="Z205" i="9"/>
  <c r="AA205" i="9" s="1"/>
  <c r="AB205" i="9" s="1"/>
  <c r="H205" i="9" s="1" a="1"/>
  <c r="H205" i="9" s="1"/>
  <c r="L209" i="9"/>
  <c r="M209" i="9" s="1"/>
  <c r="L210" i="9"/>
  <c r="N210" i="9" s="1"/>
  <c r="X206" i="9"/>
  <c r="Z206" i="9" s="1"/>
  <c r="Q208" i="9"/>
  <c r="J209" i="9"/>
  <c r="D213" i="9"/>
  <c r="C213" i="9"/>
  <c r="B214" i="9"/>
  <c r="J210" i="9"/>
  <c r="V206" i="9"/>
  <c r="E212" i="9" a="1"/>
  <c r="E212" i="9" s="1"/>
  <c r="F211" i="9"/>
  <c r="G211" i="9" a="1"/>
  <c r="G211" i="9" s="1"/>
  <c r="E213" i="9" l="1" a="1"/>
  <c r="E213" i="9" s="1"/>
  <c r="F213" i="9" s="1"/>
  <c r="M210" i="9"/>
  <c r="AA204" i="9"/>
  <c r="AB204" i="9" s="1"/>
  <c r="Y206" i="9"/>
  <c r="R207" i="9"/>
  <c r="S207" i="9" s="1"/>
  <c r="G213" i="9" a="1"/>
  <c r="G213" i="9" s="1"/>
  <c r="C214" i="9"/>
  <c r="D214" i="9"/>
  <c r="B215" i="9"/>
  <c r="P207" i="9"/>
  <c r="AA206" i="9"/>
  <c r="AC206" i="9" s="1"/>
  <c r="O210" i="9"/>
  <c r="P210" i="9" s="1"/>
  <c r="I211" i="9"/>
  <c r="K211" i="9" s="1"/>
  <c r="F212" i="9"/>
  <c r="G212" i="9" a="1"/>
  <c r="G212" i="9" s="1"/>
  <c r="AC205" i="9"/>
  <c r="N209" i="9"/>
  <c r="R208" i="9"/>
  <c r="S208" i="9" s="1"/>
  <c r="E214" i="9" l="1" a="1"/>
  <c r="E214" i="9" s="1"/>
  <c r="F214" i="9" s="1"/>
  <c r="H204" i="9" a="1"/>
  <c r="H204" i="9" s="1"/>
  <c r="T208" i="9"/>
  <c r="U208" i="9" s="1"/>
  <c r="W208" i="9" s="1"/>
  <c r="AC204" i="9"/>
  <c r="L211" i="9"/>
  <c r="M211" i="9" s="1"/>
  <c r="O209" i="9"/>
  <c r="Q209" i="9" s="1"/>
  <c r="G214" i="9" a="1"/>
  <c r="G214" i="9" s="1"/>
  <c r="Q210" i="9"/>
  <c r="I212" i="9"/>
  <c r="J212" i="9" s="1"/>
  <c r="D215" i="9"/>
  <c r="C215" i="9"/>
  <c r="B216" i="9"/>
  <c r="I213" i="9"/>
  <c r="K213" i="9" s="1"/>
  <c r="J211" i="9"/>
  <c r="AB206" i="9"/>
  <c r="H206" i="9" s="1" a="1"/>
  <c r="H206" i="9" s="1"/>
  <c r="T207" i="9"/>
  <c r="AB34" i="2" l="1" a="1"/>
  <c r="AB34" i="2" s="1"/>
  <c r="AB33" i="2" a="1"/>
  <c r="AB33" i="2" s="1"/>
  <c r="AB32" i="2" a="1"/>
  <c r="AB32" i="2" s="1"/>
  <c r="P209" i="9"/>
  <c r="V208" i="9"/>
  <c r="L213" i="9"/>
  <c r="N213" i="9" s="1"/>
  <c r="X208" i="9"/>
  <c r="Z208" i="9" s="1"/>
  <c r="R209" i="9"/>
  <c r="S209" i="9" s="1"/>
  <c r="J213" i="9"/>
  <c r="K212" i="9"/>
  <c r="R210" i="9"/>
  <c r="S210" i="9" s="1"/>
  <c r="B217" i="9"/>
  <c r="D216" i="9"/>
  <c r="C216" i="9"/>
  <c r="E216" i="9" s="1" a="1"/>
  <c r="E216" i="9" s="1"/>
  <c r="F216" i="9" s="1"/>
  <c r="I214" i="9"/>
  <c r="J214" i="9" s="1"/>
  <c r="N211" i="9"/>
  <c r="U207" i="9"/>
  <c r="W207" i="9" s="1"/>
  <c r="E215" i="9" a="1"/>
  <c r="E215" i="9" s="1"/>
  <c r="G216" i="9" l="1" a="1"/>
  <c r="G216" i="9" s="1"/>
  <c r="I216" i="9" s="1"/>
  <c r="J216" i="9" s="1"/>
  <c r="T209" i="9"/>
  <c r="U209" i="9" s="1"/>
  <c r="V209" i="9" s="1"/>
  <c r="V207" i="9"/>
  <c r="AA208" i="9"/>
  <c r="AB208" i="9" s="1"/>
  <c r="H208" i="9" s="1" a="1"/>
  <c r="H208" i="9" s="1"/>
  <c r="O213" i="9"/>
  <c r="Q213" i="9" s="1"/>
  <c r="X207" i="9"/>
  <c r="Z207" i="9" s="1"/>
  <c r="D217" i="9"/>
  <c r="C217" i="9"/>
  <c r="E217" i="9" s="1" a="1"/>
  <c r="E217" i="9" s="1"/>
  <c r="F217" i="9" s="1"/>
  <c r="B218" i="9"/>
  <c r="Y208" i="9"/>
  <c r="T210" i="9"/>
  <c r="O211" i="9"/>
  <c r="Q211" i="9" s="1"/>
  <c r="K214" i="9"/>
  <c r="L212" i="9"/>
  <c r="N212" i="9" s="1"/>
  <c r="M213" i="9"/>
  <c r="F215" i="9"/>
  <c r="G215" i="9" a="1"/>
  <c r="G215" i="9" s="1"/>
  <c r="P213" i="9" l="1"/>
  <c r="O212" i="9"/>
  <c r="P212" i="9" s="1"/>
  <c r="R211" i="9"/>
  <c r="S211" i="9" s="1"/>
  <c r="R213" i="9"/>
  <c r="S213" i="9" s="1"/>
  <c r="AA207" i="9"/>
  <c r="AC207" i="9" s="1"/>
  <c r="I215" i="9"/>
  <c r="J215" i="9" s="1"/>
  <c r="P211" i="9"/>
  <c r="C218" i="9"/>
  <c r="B219" i="9"/>
  <c r="D218" i="9"/>
  <c r="W209" i="9"/>
  <c r="U210" i="9"/>
  <c r="W210" i="9" s="1"/>
  <c r="M212" i="9"/>
  <c r="K216" i="9"/>
  <c r="Y207" i="9"/>
  <c r="AC208" i="9"/>
  <c r="G217" i="9" a="1"/>
  <c r="G217" i="9" s="1"/>
  <c r="L214" i="9"/>
  <c r="N214" i="9" s="1"/>
  <c r="AB207" i="9" l="1"/>
  <c r="H207" i="9" s="1" a="1"/>
  <c r="H207" i="9" s="1"/>
  <c r="K215" i="9"/>
  <c r="L215" i="9" s="1"/>
  <c r="N215" i="9" s="1"/>
  <c r="T213" i="9"/>
  <c r="U213" i="9" s="1"/>
  <c r="V213" i="9" s="1"/>
  <c r="T211" i="9"/>
  <c r="U211" i="9" s="1"/>
  <c r="V211" i="9" s="1"/>
  <c r="O214" i="9"/>
  <c r="P214" i="9" s="1"/>
  <c r="X210" i="9"/>
  <c r="Z210" i="9" s="1"/>
  <c r="I217" i="9"/>
  <c r="K217" i="9" s="1"/>
  <c r="V210" i="9"/>
  <c r="X209" i="9"/>
  <c r="Z209" i="9" s="1"/>
  <c r="L216" i="9"/>
  <c r="M216" i="9" s="1"/>
  <c r="Q212" i="9"/>
  <c r="D219" i="9"/>
  <c r="B220" i="9"/>
  <c r="C219" i="9"/>
  <c r="M214" i="9"/>
  <c r="E218" i="9" a="1"/>
  <c r="E218" i="9" s="1"/>
  <c r="E219" i="9" l="1" a="1"/>
  <c r="E219" i="9" s="1"/>
  <c r="F219" i="9" s="1"/>
  <c r="AB36" i="2" a="1"/>
  <c r="AB36" i="2" s="1"/>
  <c r="AB35" i="2" a="1"/>
  <c r="AB35" i="2" s="1"/>
  <c r="J217" i="9"/>
  <c r="Y209" i="9"/>
  <c r="W211" i="9"/>
  <c r="X211" i="9" s="1"/>
  <c r="Z211" i="9" s="1"/>
  <c r="M215" i="9"/>
  <c r="L217" i="9"/>
  <c r="M217" i="9" s="1"/>
  <c r="O215" i="9"/>
  <c r="Q215" i="9" s="1"/>
  <c r="AA209" i="9"/>
  <c r="AB209" i="9" s="1"/>
  <c r="AA210" i="9"/>
  <c r="AB210" i="9" s="1"/>
  <c r="F218" i="9"/>
  <c r="G218" i="9" a="1"/>
  <c r="G218" i="9" s="1"/>
  <c r="Y210" i="9"/>
  <c r="D220" i="9"/>
  <c r="C220" i="9"/>
  <c r="E220" i="9" s="1" a="1"/>
  <c r="E220" i="9" s="1"/>
  <c r="F220" i="9" s="1"/>
  <c r="B221" i="9"/>
  <c r="G219" i="9" a="1"/>
  <c r="G219" i="9" s="1"/>
  <c r="N216" i="9"/>
  <c r="Q214" i="9"/>
  <c r="R212" i="9"/>
  <c r="S212" i="9" s="1"/>
  <c r="W213" i="9"/>
  <c r="H209" i="9" l="1" a="1"/>
  <c r="H209" i="9" s="1"/>
  <c r="AB37" i="2" a="1"/>
  <c r="AB37" i="2" s="1"/>
  <c r="H210" i="9" a="1"/>
  <c r="H210" i="9" s="1"/>
  <c r="T212" i="9"/>
  <c r="U212" i="9" s="1"/>
  <c r="W212" i="9" s="1"/>
  <c r="Y211" i="9"/>
  <c r="R215" i="9"/>
  <c r="S215" i="9" s="1"/>
  <c r="I219" i="9"/>
  <c r="K219" i="9" s="1"/>
  <c r="AA211" i="9"/>
  <c r="AC211" i="9" s="1"/>
  <c r="AC209" i="9"/>
  <c r="X213" i="9"/>
  <c r="Y213" i="9" s="1"/>
  <c r="P215" i="9"/>
  <c r="D221" i="9"/>
  <c r="B222" i="9"/>
  <c r="C221" i="9"/>
  <c r="G220" i="9" a="1"/>
  <c r="G220" i="9" s="1"/>
  <c r="AC210" i="9"/>
  <c r="N217" i="9"/>
  <c r="I218" i="9"/>
  <c r="J218" i="9" s="1"/>
  <c r="R214" i="9"/>
  <c r="T214" i="9" s="1"/>
  <c r="O216" i="9"/>
  <c r="Q216" i="9" s="1"/>
  <c r="AB38" i="2" l="1" a="1"/>
  <c r="AB38" i="2" s="1"/>
  <c r="S214" i="9"/>
  <c r="K218" i="9"/>
  <c r="L218" i="9" s="1"/>
  <c r="N218" i="9" s="1"/>
  <c r="AB211" i="9"/>
  <c r="P216" i="9"/>
  <c r="R216" i="9"/>
  <c r="T216" i="9" s="1"/>
  <c r="U214" i="9"/>
  <c r="W214" i="9" s="1"/>
  <c r="X212" i="9"/>
  <c r="Y212" i="9" s="1"/>
  <c r="L219" i="9"/>
  <c r="M219" i="9" s="1"/>
  <c r="J219" i="9"/>
  <c r="O217" i="9"/>
  <c r="Q217" i="9" s="1"/>
  <c r="Z213" i="9"/>
  <c r="I220" i="9"/>
  <c r="J220" i="9" s="1"/>
  <c r="V212" i="9"/>
  <c r="E221" i="9" a="1"/>
  <c r="E221" i="9" s="1"/>
  <c r="T215" i="9"/>
  <c r="B223" i="9"/>
  <c r="C222" i="9"/>
  <c r="D222" i="9"/>
  <c r="H211" i="9" l="1" a="1"/>
  <c r="H211" i="9" s="1"/>
  <c r="S216" i="9"/>
  <c r="P217" i="9"/>
  <c r="O218" i="9"/>
  <c r="P218" i="9" s="1"/>
  <c r="X214" i="9"/>
  <c r="Z214" i="9" s="1"/>
  <c r="R217" i="9"/>
  <c r="S217" i="9" s="1"/>
  <c r="Z212" i="9"/>
  <c r="U215" i="9"/>
  <c r="W215" i="9" s="1"/>
  <c r="E222" i="9" a="1"/>
  <c r="E222" i="9" s="1"/>
  <c r="K220" i="9"/>
  <c r="N219" i="9"/>
  <c r="V214" i="9"/>
  <c r="F221" i="9"/>
  <c r="G221" i="9" a="1"/>
  <c r="G221" i="9" s="1"/>
  <c r="D223" i="9"/>
  <c r="C223" i="9"/>
  <c r="E223" i="9" s="1" a="1"/>
  <c r="E223" i="9" s="1"/>
  <c r="B224" i="9"/>
  <c r="M218" i="9"/>
  <c r="U216" i="9"/>
  <c r="V216" i="9" s="1"/>
  <c r="AA213" i="9"/>
  <c r="AC213" i="9" s="1"/>
  <c r="AB39" i="2" l="1" a="1"/>
  <c r="AB39" i="2" s="1"/>
  <c r="F223" i="9"/>
  <c r="G223" i="9" a="1"/>
  <c r="G223" i="9" s="1"/>
  <c r="I223" i="9" s="1"/>
  <c r="K223" i="9" s="1"/>
  <c r="Y214" i="9"/>
  <c r="Q218" i="9"/>
  <c r="R218" i="9" s="1"/>
  <c r="T218" i="9" s="1"/>
  <c r="T217" i="9"/>
  <c r="U217" i="9" s="1"/>
  <c r="V217" i="9" s="1"/>
  <c r="V215" i="9"/>
  <c r="AB213" i="9"/>
  <c r="H213" i="9" s="1" a="1"/>
  <c r="H213" i="9" s="1"/>
  <c r="AA214" i="9"/>
  <c r="AB214" i="9" s="1"/>
  <c r="O219" i="9"/>
  <c r="P219" i="9" s="1"/>
  <c r="L220" i="9"/>
  <c r="N220" i="9" s="1"/>
  <c r="C224" i="9"/>
  <c r="D224" i="9"/>
  <c r="B225" i="9"/>
  <c r="X215" i="9"/>
  <c r="Y215" i="9" s="1"/>
  <c r="I221" i="9"/>
  <c r="K221" i="9" s="1"/>
  <c r="F222" i="9"/>
  <c r="G222" i="9" a="1"/>
  <c r="G222" i="9" s="1"/>
  <c r="W216" i="9"/>
  <c r="AA212" i="9"/>
  <c r="AC212" i="9" s="1"/>
  <c r="E224" i="9" l="1" a="1"/>
  <c r="E224" i="9" s="1"/>
  <c r="F224" i="9" s="1"/>
  <c r="H214" i="9" a="1"/>
  <c r="H214" i="9" s="1"/>
  <c r="Q219" i="9"/>
  <c r="R219" i="9" s="1"/>
  <c r="S219" i="9" s="1"/>
  <c r="J221" i="9"/>
  <c r="M220" i="9"/>
  <c r="U218" i="9"/>
  <c r="V218" i="9" s="1"/>
  <c r="L223" i="9"/>
  <c r="M223" i="9" s="1"/>
  <c r="G224" i="9" a="1"/>
  <c r="G224" i="9" s="1"/>
  <c r="W217" i="9"/>
  <c r="J223" i="9"/>
  <c r="S218" i="9"/>
  <c r="Z215" i="9"/>
  <c r="O220" i="9"/>
  <c r="Q220" i="9" s="1"/>
  <c r="L221" i="9"/>
  <c r="M221" i="9" s="1"/>
  <c r="AC214" i="9"/>
  <c r="I222" i="9"/>
  <c r="J222" i="9" s="1"/>
  <c r="AB212" i="9"/>
  <c r="H212" i="9" s="1" a="1"/>
  <c r="H212" i="9" s="1"/>
  <c r="X216" i="9"/>
  <c r="Z216" i="9" s="1"/>
  <c r="B226" i="9"/>
  <c r="D225" i="9"/>
  <c r="C225" i="9"/>
  <c r="E225" i="9" l="1" a="1"/>
  <c r="E225" i="9" s="1"/>
  <c r="F225" i="9" s="1"/>
  <c r="AB41" i="2" a="1"/>
  <c r="AB41" i="2" s="1"/>
  <c r="AB40" i="2" a="1"/>
  <c r="AB40" i="2" s="1"/>
  <c r="AB42" i="2" a="1"/>
  <c r="AB42" i="2" s="1"/>
  <c r="K222" i="9"/>
  <c r="L222" i="9" s="1"/>
  <c r="M222" i="9" s="1"/>
  <c r="N223" i="9"/>
  <c r="O223" i="9" s="1"/>
  <c r="Q223" i="9" s="1"/>
  <c r="G225" i="9" a="1"/>
  <c r="G225" i="9" s="1"/>
  <c r="I225" i="9" s="1"/>
  <c r="K225" i="9" s="1"/>
  <c r="AA216" i="9"/>
  <c r="AB216" i="9" s="1"/>
  <c r="R220" i="9"/>
  <c r="T220" i="9" s="1"/>
  <c r="I224" i="9"/>
  <c r="J224" i="9" s="1"/>
  <c r="Y216" i="9"/>
  <c r="T219" i="9"/>
  <c r="N221" i="9"/>
  <c r="AA215" i="9"/>
  <c r="AB215" i="9" s="1"/>
  <c r="H215" i="9" s="1" a="1"/>
  <c r="H215" i="9" s="1"/>
  <c r="W218" i="9"/>
  <c r="X217" i="9"/>
  <c r="Y217" i="9" s="1"/>
  <c r="B227" i="9"/>
  <c r="D226" i="9"/>
  <c r="C226" i="9"/>
  <c r="P220" i="9"/>
  <c r="E226" i="9" l="1" a="1"/>
  <c r="E226" i="9" s="1"/>
  <c r="F226" i="9" s="1"/>
  <c r="AF12" i="2" a="1"/>
  <c r="AF12" i="2" s="1"/>
  <c r="H216" i="9" a="1"/>
  <c r="H216" i="9" s="1"/>
  <c r="P223" i="9"/>
  <c r="K224" i="9"/>
  <c r="L224" i="9" s="1"/>
  <c r="N224" i="9" s="1"/>
  <c r="Z217" i="9"/>
  <c r="AA217" i="9" s="1"/>
  <c r="AB217" i="9" s="1"/>
  <c r="H217" i="9" s="1" a="1"/>
  <c r="H217" i="9" s="1"/>
  <c r="S220" i="9"/>
  <c r="N222" i="9"/>
  <c r="O222" i="9" s="1"/>
  <c r="Q222" i="9" s="1"/>
  <c r="L225" i="9"/>
  <c r="N225" i="9" s="1"/>
  <c r="U220" i="9"/>
  <c r="V220" i="9" s="1"/>
  <c r="R223" i="9"/>
  <c r="T223" i="9" s="1"/>
  <c r="C227" i="9"/>
  <c r="D227" i="9"/>
  <c r="B228" i="9"/>
  <c r="AC215" i="9"/>
  <c r="J225" i="9"/>
  <c r="AC216" i="9"/>
  <c r="O221" i="9"/>
  <c r="Q221" i="9" s="1"/>
  <c r="U219" i="9"/>
  <c r="W219" i="9" s="1"/>
  <c r="G226" i="9" a="1"/>
  <c r="G226" i="9" s="1"/>
  <c r="X218" i="9"/>
  <c r="Z218" i="9" s="1"/>
  <c r="E227" i="9" l="1" a="1"/>
  <c r="E227" i="9" s="1"/>
  <c r="F227" i="9" s="1"/>
  <c r="AF14" i="2" a="1"/>
  <c r="AF14" i="2" s="1"/>
  <c r="AF13" i="2" a="1"/>
  <c r="AF13" i="2" s="1"/>
  <c r="V219" i="9"/>
  <c r="AC217" i="9"/>
  <c r="U223" i="9"/>
  <c r="W223" i="9" s="1"/>
  <c r="O224" i="9"/>
  <c r="P224" i="9" s="1"/>
  <c r="R222" i="9"/>
  <c r="T222" i="9" s="1"/>
  <c r="X219" i="9"/>
  <c r="Y219" i="9" s="1"/>
  <c r="R221" i="9"/>
  <c r="S221" i="9" s="1"/>
  <c r="AA218" i="9"/>
  <c r="AC218" i="9" s="1"/>
  <c r="O225" i="9"/>
  <c r="Q225" i="9" s="1"/>
  <c r="D228" i="9"/>
  <c r="C228" i="9"/>
  <c r="B229" i="9"/>
  <c r="W220" i="9"/>
  <c r="M224" i="9"/>
  <c r="S223" i="9"/>
  <c r="P221" i="9"/>
  <c r="Y218" i="9"/>
  <c r="P222" i="9"/>
  <c r="M225" i="9"/>
  <c r="I226" i="9"/>
  <c r="J226" i="9" s="1"/>
  <c r="G227" i="9" l="1" a="1"/>
  <c r="G227" i="9" s="1"/>
  <c r="I227" i="9" s="1"/>
  <c r="J227" i="9" s="1"/>
  <c r="E228" i="9" a="1"/>
  <c r="E228" i="9" s="1"/>
  <c r="F228" i="9" s="1"/>
  <c r="Z219" i="9"/>
  <c r="AA219" i="9" s="1"/>
  <c r="AC219" i="9" s="1"/>
  <c r="AB218" i="9"/>
  <c r="T221" i="9"/>
  <c r="U221" i="9" s="1"/>
  <c r="W221" i="9" s="1"/>
  <c r="V223" i="9"/>
  <c r="R225" i="9"/>
  <c r="S225" i="9" s="1"/>
  <c r="U222" i="9"/>
  <c r="W222" i="9" s="1"/>
  <c r="X223" i="9"/>
  <c r="Z223" i="9" s="1"/>
  <c r="S222" i="9"/>
  <c r="P225" i="9"/>
  <c r="Q224" i="9"/>
  <c r="D229" i="9"/>
  <c r="C229" i="9"/>
  <c r="B230" i="9"/>
  <c r="K226" i="9"/>
  <c r="X220" i="9"/>
  <c r="Y220" i="9" s="1"/>
  <c r="G228" i="9" a="1"/>
  <c r="G228" i="9" s="1"/>
  <c r="E229" i="9" l="1" a="1"/>
  <c r="E229" i="9" s="1"/>
  <c r="F229" i="9" s="1"/>
  <c r="H218" i="9" a="1"/>
  <c r="H218" i="9" s="1"/>
  <c r="Y223" i="9"/>
  <c r="AB219" i="9"/>
  <c r="H219" i="9" s="1" a="1"/>
  <c r="H219" i="9" s="1"/>
  <c r="Z220" i="9"/>
  <c r="AA220" i="9" s="1"/>
  <c r="AC220" i="9" s="1"/>
  <c r="V221" i="9"/>
  <c r="X221" i="9"/>
  <c r="Z221" i="9" s="1"/>
  <c r="X222" i="9"/>
  <c r="Z222" i="9" s="1"/>
  <c r="K227" i="9"/>
  <c r="AA223" i="9"/>
  <c r="AC223" i="9" s="1"/>
  <c r="I228" i="9"/>
  <c r="J228" i="9" s="1"/>
  <c r="V222" i="9"/>
  <c r="R224" i="9"/>
  <c r="T224" i="9" s="1"/>
  <c r="T225" i="9"/>
  <c r="L226" i="9"/>
  <c r="N226" i="9" s="1"/>
  <c r="C230" i="9"/>
  <c r="B231" i="9"/>
  <c r="D230" i="9"/>
  <c r="G229" i="9" a="1"/>
  <c r="G229" i="9" s="1"/>
  <c r="AF16" i="2" l="1" a="1"/>
  <c r="AF16" i="2" s="1"/>
  <c r="AF15" i="2" a="1"/>
  <c r="AF15" i="2" s="1"/>
  <c r="AB223" i="9"/>
  <c r="H223" i="9" s="1" a="1"/>
  <c r="H223" i="9" s="1"/>
  <c r="Y222" i="9"/>
  <c r="O226" i="9"/>
  <c r="P226" i="9" s="1"/>
  <c r="AA222" i="9"/>
  <c r="AB222" i="9" s="1"/>
  <c r="H222" i="9" s="1" a="1"/>
  <c r="H222" i="9" s="1"/>
  <c r="AF20" i="2" s="1" a="1"/>
  <c r="AF20" i="2" s="1"/>
  <c r="U224" i="9"/>
  <c r="W224" i="9" s="1"/>
  <c r="AA221" i="9"/>
  <c r="AC221" i="9" s="1"/>
  <c r="L227" i="9"/>
  <c r="N227" i="9" s="1"/>
  <c r="I229" i="9"/>
  <c r="J229" i="9" s="1"/>
  <c r="K228" i="9"/>
  <c r="AB220" i="9"/>
  <c r="H220" i="9" s="1" a="1"/>
  <c r="H220" i="9" s="1"/>
  <c r="D231" i="9"/>
  <c r="B232" i="9"/>
  <c r="C231" i="9"/>
  <c r="S224" i="9"/>
  <c r="E230" i="9" a="1"/>
  <c r="E230" i="9" s="1"/>
  <c r="Y221" i="9"/>
  <c r="M226" i="9"/>
  <c r="U225" i="9"/>
  <c r="V225" i="9" s="1"/>
  <c r="E231" i="9" l="1" a="1"/>
  <c r="E231" i="9" s="1"/>
  <c r="F231" i="9" s="1"/>
  <c r="AF17" i="2" a="1"/>
  <c r="AF17" i="2" s="1"/>
  <c r="Q226" i="9"/>
  <c r="R226" i="9" s="1"/>
  <c r="T226" i="9" s="1"/>
  <c r="G231" i="9" a="1"/>
  <c r="G231" i="9" s="1"/>
  <c r="I231" i="9" s="1"/>
  <c r="J231" i="9" s="1"/>
  <c r="AC222" i="9"/>
  <c r="K229" i="9"/>
  <c r="L229" i="9" s="1"/>
  <c r="N229" i="9" s="1"/>
  <c r="X224" i="9"/>
  <c r="Z224" i="9" s="1"/>
  <c r="O227" i="9"/>
  <c r="P227" i="9" s="1"/>
  <c r="V224" i="9"/>
  <c r="B233" i="9"/>
  <c r="C232" i="9"/>
  <c r="D232" i="9"/>
  <c r="M227" i="9"/>
  <c r="L228" i="9"/>
  <c r="N228" i="9" s="1"/>
  <c r="AB221" i="9"/>
  <c r="H221" i="9" s="1" a="1"/>
  <c r="H221" i="9" s="1"/>
  <c r="AF19" i="2" s="1" a="1"/>
  <c r="AF19" i="2" s="1"/>
  <c r="W225" i="9"/>
  <c r="F230" i="9"/>
  <c r="G230" i="9" a="1"/>
  <c r="G230" i="9" s="1"/>
  <c r="AF18" i="2" l="1" a="1"/>
  <c r="AF18" i="2" s="1"/>
  <c r="Y224" i="9"/>
  <c r="M228" i="9"/>
  <c r="Q227" i="9"/>
  <c r="R227" i="9" s="1"/>
  <c r="S227" i="9" s="1"/>
  <c r="K231" i="9"/>
  <c r="L231" i="9" s="1"/>
  <c r="M231" i="9" s="1"/>
  <c r="S226" i="9"/>
  <c r="O228" i="9"/>
  <c r="Q228" i="9" s="1"/>
  <c r="O229" i="9"/>
  <c r="Q229" i="9" s="1"/>
  <c r="AA224" i="9"/>
  <c r="AB224" i="9" s="1"/>
  <c r="X225" i="9"/>
  <c r="Y225" i="9" s="1"/>
  <c r="U226" i="9"/>
  <c r="V226" i="9" s="1"/>
  <c r="E232" i="9" a="1"/>
  <c r="E232" i="9" s="1"/>
  <c r="B234" i="9"/>
  <c r="D233" i="9"/>
  <c r="C233" i="9"/>
  <c r="E233" i="9" s="1" a="1"/>
  <c r="E233" i="9" s="1"/>
  <c r="I230" i="9"/>
  <c r="J230" i="9" s="1"/>
  <c r="M229" i="9"/>
  <c r="F233" i="9" l="1"/>
  <c r="H224" i="9" a="1"/>
  <c r="H224" i="9" s="1"/>
  <c r="AC224" i="9"/>
  <c r="P229" i="9"/>
  <c r="W226" i="9"/>
  <c r="X226" i="9" s="1"/>
  <c r="Y226" i="9" s="1"/>
  <c r="K230" i="9"/>
  <c r="L230" i="9" s="1"/>
  <c r="M230" i="9" s="1"/>
  <c r="R229" i="9"/>
  <c r="S229" i="9" s="1"/>
  <c r="R228" i="9"/>
  <c r="S228" i="9" s="1"/>
  <c r="G233" i="9" a="1"/>
  <c r="G233" i="9" s="1"/>
  <c r="B235" i="9"/>
  <c r="C234" i="9"/>
  <c r="D234" i="9"/>
  <c r="N231" i="9"/>
  <c r="Z225" i="9"/>
  <c r="F232" i="9"/>
  <c r="G232" i="9" a="1"/>
  <c r="G232" i="9" s="1"/>
  <c r="T227" i="9"/>
  <c r="P228" i="9"/>
  <c r="E234" i="9" l="1" a="1"/>
  <c r="E234" i="9" s="1"/>
  <c r="F234" i="9" s="1"/>
  <c r="AF21" i="2" a="1"/>
  <c r="AF21" i="2" s="1"/>
  <c r="T229" i="9"/>
  <c r="N230" i="9"/>
  <c r="U227" i="9"/>
  <c r="W227" i="9" s="1"/>
  <c r="AA225" i="9"/>
  <c r="AC225" i="9" s="1"/>
  <c r="Z226" i="9"/>
  <c r="T228" i="9"/>
  <c r="G234" i="9" a="1"/>
  <c r="G234" i="9" s="1"/>
  <c r="I233" i="9"/>
  <c r="K233" i="9" s="1"/>
  <c r="I232" i="9"/>
  <c r="J232" i="9" s="1"/>
  <c r="C235" i="9"/>
  <c r="D235" i="9"/>
  <c r="B236" i="9"/>
  <c r="O231" i="9"/>
  <c r="Q231" i="9" s="1"/>
  <c r="AB225" i="9" l="1"/>
  <c r="U229" i="9"/>
  <c r="W229" i="9" s="1"/>
  <c r="X229" i="9" s="1"/>
  <c r="Z229" i="9" s="1"/>
  <c r="R231" i="9"/>
  <c r="T231" i="9" s="1"/>
  <c r="L233" i="9"/>
  <c r="N233" i="9" s="1"/>
  <c r="X227" i="9"/>
  <c r="Y227" i="9" s="1"/>
  <c r="K232" i="9"/>
  <c r="V227" i="9"/>
  <c r="I234" i="9"/>
  <c r="J234" i="9" s="1"/>
  <c r="U228" i="9"/>
  <c r="W228" i="9" s="1"/>
  <c r="O230" i="9"/>
  <c r="P230" i="9" s="1"/>
  <c r="E235" i="9" a="1"/>
  <c r="E235" i="9" s="1"/>
  <c r="P231" i="9"/>
  <c r="J233" i="9"/>
  <c r="D236" i="9"/>
  <c r="C236" i="9"/>
  <c r="B237" i="9"/>
  <c r="AA226" i="9"/>
  <c r="AC226" i="9" s="1"/>
  <c r="E236" i="9" l="1" a="1"/>
  <c r="E236" i="9" s="1"/>
  <c r="F236" i="9" s="1"/>
  <c r="H225" i="9" a="1"/>
  <c r="H225" i="9" s="1"/>
  <c r="AB226" i="9"/>
  <c r="H226" i="9" s="1" a="1"/>
  <c r="H226" i="9" s="1"/>
  <c r="V229" i="9"/>
  <c r="K234" i="9"/>
  <c r="L234" i="9" s="1"/>
  <c r="N234" i="9" s="1"/>
  <c r="M233" i="9"/>
  <c r="Z227" i="9"/>
  <c r="AA227" i="9" s="1"/>
  <c r="AC227" i="9" s="1"/>
  <c r="X228" i="9"/>
  <c r="Z228" i="9" s="1"/>
  <c r="U231" i="9"/>
  <c r="W231" i="9" s="1"/>
  <c r="AA229" i="9"/>
  <c r="AC229" i="9" s="1"/>
  <c r="F235" i="9"/>
  <c r="G235" i="9" a="1"/>
  <c r="G235" i="9" s="1"/>
  <c r="O233" i="9"/>
  <c r="P233" i="9" s="1"/>
  <c r="L232" i="9"/>
  <c r="N232" i="9" s="1"/>
  <c r="S231" i="9"/>
  <c r="G236" i="9" a="1"/>
  <c r="G236" i="9" s="1"/>
  <c r="Q230" i="9"/>
  <c r="V228" i="9"/>
  <c r="Y229" i="9"/>
  <c r="D237" i="9"/>
  <c r="B238" i="9"/>
  <c r="C237" i="9"/>
  <c r="E237" i="9" l="1" a="1"/>
  <c r="E237" i="9" s="1"/>
  <c r="F237" i="9" s="1"/>
  <c r="AF23" i="2" a="1"/>
  <c r="AF23" i="2" s="1"/>
  <c r="AF22" i="2" a="1"/>
  <c r="AF22" i="2" s="1"/>
  <c r="AB227" i="9"/>
  <c r="H227" i="9" s="1" a="1"/>
  <c r="H227" i="9" s="1"/>
  <c r="Q233" i="9"/>
  <c r="R233" i="9" s="1"/>
  <c r="T233" i="9" s="1"/>
  <c r="M234" i="9"/>
  <c r="V231" i="9"/>
  <c r="Y228" i="9"/>
  <c r="M232" i="9"/>
  <c r="AB229" i="9"/>
  <c r="H229" i="9" s="1" a="1"/>
  <c r="H229" i="9" s="1"/>
  <c r="O232" i="9"/>
  <c r="P232" i="9" s="1"/>
  <c r="X231" i="9"/>
  <c r="Z231" i="9" s="1"/>
  <c r="O234" i="9"/>
  <c r="Q234" i="9" s="1"/>
  <c r="AA228" i="9"/>
  <c r="AB228" i="9" s="1"/>
  <c r="I236" i="9"/>
  <c r="J236" i="9" s="1"/>
  <c r="D238" i="9"/>
  <c r="C238" i="9"/>
  <c r="B239" i="9"/>
  <c r="G237" i="9" a="1"/>
  <c r="G237" i="9" s="1"/>
  <c r="R230" i="9"/>
  <c r="S230" i="9" s="1"/>
  <c r="I235" i="9"/>
  <c r="K235" i="9" s="1"/>
  <c r="AF24" i="2" l="1" a="1"/>
  <c r="AF24" i="2" s="1"/>
  <c r="H228" i="9" a="1"/>
  <c r="H228" i="9" s="1"/>
  <c r="AF26" i="2" s="1" a="1"/>
  <c r="AF26" i="2" s="1"/>
  <c r="T230" i="9"/>
  <c r="U230" i="9" s="1"/>
  <c r="V230" i="9" s="1"/>
  <c r="AC228" i="9"/>
  <c r="Q232" i="9"/>
  <c r="R232" i="9" s="1"/>
  <c r="T232" i="9" s="1"/>
  <c r="Y231" i="9"/>
  <c r="P234" i="9"/>
  <c r="K236" i="9"/>
  <c r="L236" i="9" s="1"/>
  <c r="M236" i="9" s="1"/>
  <c r="R234" i="9"/>
  <c r="T234" i="9" s="1"/>
  <c r="U233" i="9"/>
  <c r="V233" i="9" s="1"/>
  <c r="L235" i="9"/>
  <c r="N235" i="9" s="1"/>
  <c r="AA231" i="9"/>
  <c r="AB231" i="9" s="1"/>
  <c r="J235" i="9"/>
  <c r="S233" i="9"/>
  <c r="I237" i="9"/>
  <c r="J237" i="9" s="1"/>
  <c r="D239" i="9"/>
  <c r="C239" i="9"/>
  <c r="B240" i="9"/>
  <c r="E238" i="9" a="1"/>
  <c r="E238" i="9" s="1"/>
  <c r="E239" i="9" l="1" a="1"/>
  <c r="E239" i="9" s="1"/>
  <c r="F239" i="9" s="1"/>
  <c r="AF25" i="2" a="1"/>
  <c r="AF25" i="2" s="1"/>
  <c r="H231" i="9" a="1"/>
  <c r="H231" i="9" s="1"/>
  <c r="S232" i="9"/>
  <c r="N236" i="9"/>
  <c r="O236" i="9" s="1"/>
  <c r="P236" i="9" s="1"/>
  <c r="W233" i="9"/>
  <c r="X233" i="9" s="1"/>
  <c r="Z233" i="9" s="1"/>
  <c r="G239" i="9" a="1"/>
  <c r="G239" i="9" s="1"/>
  <c r="I239" i="9" s="1"/>
  <c r="K239" i="9" s="1"/>
  <c r="W230" i="9"/>
  <c r="X230" i="9" s="1"/>
  <c r="Y230" i="9" s="1"/>
  <c r="AC231" i="9"/>
  <c r="K237" i="9"/>
  <c r="L237" i="9" s="1"/>
  <c r="N237" i="9" s="1"/>
  <c r="O235" i="9"/>
  <c r="P235" i="9" s="1"/>
  <c r="U234" i="9"/>
  <c r="W234" i="9" s="1"/>
  <c r="F238" i="9"/>
  <c r="G238" i="9" a="1"/>
  <c r="G238" i="9" s="1"/>
  <c r="M235" i="9"/>
  <c r="U232" i="9"/>
  <c r="V232" i="9" s="1"/>
  <c r="S234" i="9"/>
  <c r="D240" i="9"/>
  <c r="C240" i="9"/>
  <c r="B241" i="9"/>
  <c r="Y233" i="9" l="1"/>
  <c r="Q236" i="9"/>
  <c r="R236" i="9" s="1"/>
  <c r="T236" i="9" s="1"/>
  <c r="O237" i="9"/>
  <c r="Q237" i="9" s="1"/>
  <c r="AA233" i="9"/>
  <c r="AC233" i="9" s="1"/>
  <c r="L239" i="9"/>
  <c r="M239" i="9" s="1"/>
  <c r="X234" i="9"/>
  <c r="Z234" i="9" s="1"/>
  <c r="J239" i="9"/>
  <c r="E240" i="9" a="1"/>
  <c r="E240" i="9" s="1"/>
  <c r="Z230" i="9"/>
  <c r="V234" i="9"/>
  <c r="M237" i="9"/>
  <c r="B242" i="9"/>
  <c r="D241" i="9"/>
  <c r="C241" i="9"/>
  <c r="E241" i="9" s="1" a="1"/>
  <c r="E241" i="9" s="1"/>
  <c r="F241" i="9" s="1"/>
  <c r="W232" i="9"/>
  <c r="Q235" i="9"/>
  <c r="I238" i="9"/>
  <c r="K238" i="9" s="1"/>
  <c r="AB233" i="9" l="1"/>
  <c r="H233" i="9" s="1" a="1"/>
  <c r="H233" i="9" s="1"/>
  <c r="AA234" i="9"/>
  <c r="AC234" i="9" s="1"/>
  <c r="U236" i="9"/>
  <c r="V236" i="9" s="1"/>
  <c r="L238" i="9"/>
  <c r="M238" i="9" s="1"/>
  <c r="R237" i="9"/>
  <c r="T237" i="9" s="1"/>
  <c r="N239" i="9"/>
  <c r="G241" i="9" a="1"/>
  <c r="G241" i="9" s="1"/>
  <c r="S236" i="9"/>
  <c r="Y234" i="9"/>
  <c r="J238" i="9"/>
  <c r="AA230" i="9"/>
  <c r="AB230" i="9" s="1"/>
  <c r="H230" i="9" s="1" a="1"/>
  <c r="H230" i="9" s="1"/>
  <c r="P237" i="9"/>
  <c r="B243" i="9"/>
  <c r="D242" i="9"/>
  <c r="C242" i="9"/>
  <c r="E242" i="9" s="1" a="1"/>
  <c r="E242" i="9" s="1"/>
  <c r="F242" i="9" s="1"/>
  <c r="R235" i="9"/>
  <c r="T235" i="9" s="1"/>
  <c r="X232" i="9"/>
  <c r="Z232" i="9" s="1"/>
  <c r="F240" i="9"/>
  <c r="G240" i="9" a="1"/>
  <c r="G240" i="9" s="1"/>
  <c r="AF28" i="2" l="1" a="1"/>
  <c r="AF28" i="2" s="1"/>
  <c r="AF27" i="2" a="1"/>
  <c r="AF27" i="2" s="1"/>
  <c r="Y232" i="9"/>
  <c r="AC230" i="9"/>
  <c r="N238" i="9"/>
  <c r="O238" i="9" s="1"/>
  <c r="Q238" i="9" s="1"/>
  <c r="U237" i="9"/>
  <c r="V237" i="9" s="1"/>
  <c r="U235" i="9"/>
  <c r="W235" i="9" s="1"/>
  <c r="I241" i="9"/>
  <c r="K241" i="9" s="1"/>
  <c r="I240" i="9"/>
  <c r="K240" i="9" s="1"/>
  <c r="AA232" i="9"/>
  <c r="AC232" i="9" s="1"/>
  <c r="C243" i="9"/>
  <c r="D243" i="9"/>
  <c r="B244" i="9"/>
  <c r="W236" i="9"/>
  <c r="S235" i="9"/>
  <c r="S237" i="9"/>
  <c r="G242" i="9" a="1"/>
  <c r="G242" i="9" s="1"/>
  <c r="O239" i="9"/>
  <c r="P239" i="9" s="1"/>
  <c r="AB234" i="9"/>
  <c r="H234" i="9" s="1" a="1"/>
  <c r="H234" i="9" s="1"/>
  <c r="AF31" i="2" l="1" a="1"/>
  <c r="AF31" i="2" s="1"/>
  <c r="Q239" i="9"/>
  <c r="R239" i="9" s="1"/>
  <c r="T239" i="9" s="1"/>
  <c r="V235" i="9"/>
  <c r="AB232" i="9"/>
  <c r="W237" i="9"/>
  <c r="X237" i="9" s="1"/>
  <c r="Z237" i="9" s="1"/>
  <c r="L241" i="9"/>
  <c r="N241" i="9" s="1"/>
  <c r="X235" i="9"/>
  <c r="Y235" i="9" s="1"/>
  <c r="L240" i="9"/>
  <c r="N240" i="9" s="1"/>
  <c r="R238" i="9"/>
  <c r="S238" i="9" s="1"/>
  <c r="J241" i="9"/>
  <c r="X236" i="9"/>
  <c r="Y236" i="9" s="1"/>
  <c r="D244" i="9"/>
  <c r="C244" i="9"/>
  <c r="B245" i="9"/>
  <c r="J240" i="9"/>
  <c r="E243" i="9" a="1"/>
  <c r="E243" i="9" s="1"/>
  <c r="P238" i="9"/>
  <c r="I242" i="9"/>
  <c r="K242" i="9" s="1"/>
  <c r="E244" i="9" l="1" a="1"/>
  <c r="E244" i="9" s="1"/>
  <c r="F244" i="9" s="1"/>
  <c r="H232" i="9" a="1"/>
  <c r="H232" i="9" s="1"/>
  <c r="Z235" i="9"/>
  <c r="AA235" i="9" s="1"/>
  <c r="AC235" i="9" s="1"/>
  <c r="T238" i="9"/>
  <c r="U238" i="9" s="1"/>
  <c r="W238" i="9" s="1"/>
  <c r="U239" i="9"/>
  <c r="V239" i="9" s="1"/>
  <c r="O240" i="9"/>
  <c r="P240" i="9" s="1"/>
  <c r="AA237" i="9"/>
  <c r="AC237" i="9" s="1"/>
  <c r="L242" i="9"/>
  <c r="N242" i="9" s="1"/>
  <c r="O241" i="9"/>
  <c r="Q241" i="9" s="1"/>
  <c r="G244" i="9" a="1"/>
  <c r="G244" i="9" s="1"/>
  <c r="Y237" i="9"/>
  <c r="M240" i="9"/>
  <c r="D245" i="9"/>
  <c r="B246" i="9"/>
  <c r="C245" i="9"/>
  <c r="Z236" i="9"/>
  <c r="J242" i="9"/>
  <c r="F243" i="9"/>
  <c r="G243" i="9" a="1"/>
  <c r="G243" i="9" s="1"/>
  <c r="S239" i="9"/>
  <c r="M241" i="9"/>
  <c r="AF30" i="2" l="1" a="1"/>
  <c r="AF30" i="2" s="1"/>
  <c r="AF29" i="2" a="1"/>
  <c r="AF29" i="2" s="1"/>
  <c r="V238" i="9"/>
  <c r="AB235" i="9"/>
  <c r="H235" i="9" s="1" a="1"/>
  <c r="H235" i="9" s="1"/>
  <c r="Q240" i="9"/>
  <c r="R240" i="9" s="1"/>
  <c r="S240" i="9" s="1"/>
  <c r="W239" i="9"/>
  <c r="O242" i="9"/>
  <c r="Q242" i="9" s="1"/>
  <c r="R241" i="9"/>
  <c r="T241" i="9" s="1"/>
  <c r="I244" i="9"/>
  <c r="K244" i="9" s="1"/>
  <c r="AB237" i="9"/>
  <c r="H237" i="9" s="1" a="1"/>
  <c r="H237" i="9" s="1"/>
  <c r="C246" i="9"/>
  <c r="B247" i="9"/>
  <c r="D246" i="9"/>
  <c r="P241" i="9"/>
  <c r="X238" i="9"/>
  <c r="Y238" i="9" s="1"/>
  <c r="AA236" i="9"/>
  <c r="AC236" i="9" s="1"/>
  <c r="M242" i="9"/>
  <c r="I243" i="9"/>
  <c r="K243" i="9" s="1"/>
  <c r="E245" i="9" a="1"/>
  <c r="E245" i="9" s="1"/>
  <c r="AF32" i="2" l="1" a="1"/>
  <c r="AF32" i="2" s="1"/>
  <c r="E246" i="9" a="1"/>
  <c r="E246" i="9" s="1"/>
  <c r="F246" i="9" s="1"/>
  <c r="T240" i="9"/>
  <c r="U240" i="9" s="1"/>
  <c r="W240" i="9" s="1"/>
  <c r="X239" i="9"/>
  <c r="Z239" i="9" s="1"/>
  <c r="J244" i="9"/>
  <c r="P242" i="9"/>
  <c r="AB236" i="9"/>
  <c r="H236" i="9" s="1" a="1"/>
  <c r="H236" i="9" s="1"/>
  <c r="AF34" i="2" s="1" a="1"/>
  <c r="AF34" i="2" s="1"/>
  <c r="J243" i="9"/>
  <c r="L244" i="9"/>
  <c r="N244" i="9" s="1"/>
  <c r="U241" i="9"/>
  <c r="V241" i="9" s="1"/>
  <c r="L243" i="9"/>
  <c r="M243" i="9" s="1"/>
  <c r="R242" i="9"/>
  <c r="T242" i="9" s="1"/>
  <c r="Z238" i="9"/>
  <c r="D247" i="9"/>
  <c r="C247" i="9"/>
  <c r="E247" i="9" s="1" a="1"/>
  <c r="E247" i="9" s="1"/>
  <c r="F247" i="9" s="1"/>
  <c r="B248" i="9"/>
  <c r="S241" i="9"/>
  <c r="G246" i="9" a="1"/>
  <c r="G246" i="9" s="1"/>
  <c r="F245" i="9"/>
  <c r="G245" i="9" a="1"/>
  <c r="G245" i="9" s="1"/>
  <c r="AF33" i="2" l="1" a="1"/>
  <c r="AF33" i="2" s="1"/>
  <c r="Y239" i="9"/>
  <c r="AA239" i="9"/>
  <c r="AB239" i="9" s="1"/>
  <c r="N243" i="9"/>
  <c r="W241" i="9"/>
  <c r="X241" i="9" s="1"/>
  <c r="Z241" i="9" s="1"/>
  <c r="S242" i="9"/>
  <c r="X240" i="9"/>
  <c r="Z240" i="9" s="1"/>
  <c r="O244" i="9"/>
  <c r="Q244" i="9" s="1"/>
  <c r="D248" i="9"/>
  <c r="C248" i="9"/>
  <c r="B249" i="9"/>
  <c r="O243" i="9"/>
  <c r="P243" i="9" s="1"/>
  <c r="AA238" i="9"/>
  <c r="AC238" i="9" s="1"/>
  <c r="I246" i="9"/>
  <c r="J246" i="9" s="1"/>
  <c r="U242" i="9"/>
  <c r="V242" i="9" s="1"/>
  <c r="V240" i="9"/>
  <c r="M244" i="9"/>
  <c r="I245" i="9"/>
  <c r="J245" i="9" s="1"/>
  <c r="G247" i="9" a="1"/>
  <c r="G247" i="9" s="1"/>
  <c r="E248" i="9" l="1" a="1"/>
  <c r="E248" i="9" s="1"/>
  <c r="F248" i="9" s="1"/>
  <c r="H239" i="9" a="1"/>
  <c r="H239" i="9" s="1"/>
  <c r="AC239" i="9"/>
  <c r="W242" i="9"/>
  <c r="X242" i="9" s="1"/>
  <c r="Y242" i="9" s="1"/>
  <c r="Y241" i="9"/>
  <c r="Q243" i="9"/>
  <c r="R243" i="9" s="1"/>
  <c r="S243" i="9" s="1"/>
  <c r="R244" i="9"/>
  <c r="T244" i="9" s="1"/>
  <c r="AA240" i="9"/>
  <c r="AC240" i="9" s="1"/>
  <c r="K246" i="9"/>
  <c r="P244" i="9"/>
  <c r="AB238" i="9"/>
  <c r="H238" i="9" s="1" a="1"/>
  <c r="H238" i="9" s="1"/>
  <c r="K245" i="9"/>
  <c r="AA241" i="9"/>
  <c r="AC241" i="9" s="1"/>
  <c r="G248" i="9" a="1"/>
  <c r="G248" i="9" s="1"/>
  <c r="Y240" i="9"/>
  <c r="I247" i="9"/>
  <c r="K247" i="9" s="1"/>
  <c r="B250" i="9"/>
  <c r="D249" i="9"/>
  <c r="C249" i="9"/>
  <c r="E249" i="9" l="1" a="1"/>
  <c r="E249" i="9" s="1"/>
  <c r="F249" i="9" s="1"/>
  <c r="AF36" i="2" a="1"/>
  <c r="AF36" i="2" s="1"/>
  <c r="AF35" i="2" a="1"/>
  <c r="AF35" i="2" s="1"/>
  <c r="AB241" i="9"/>
  <c r="H241" i="9" s="1" a="1"/>
  <c r="H241" i="9" s="1"/>
  <c r="AF39" i="2" s="1" a="1"/>
  <c r="AF39" i="2" s="1"/>
  <c r="Z242" i="9"/>
  <c r="AA242" i="9" s="1"/>
  <c r="AB242" i="9" s="1"/>
  <c r="H242" i="9" s="1" a="1"/>
  <c r="H242" i="9" s="1"/>
  <c r="J247" i="9"/>
  <c r="U244" i="9"/>
  <c r="W244" i="9" s="1"/>
  <c r="AB240" i="9"/>
  <c r="H240" i="9" s="1" a="1"/>
  <c r="H240" i="9" s="1"/>
  <c r="AF38" i="2" s="1" a="1"/>
  <c r="AF38" i="2" s="1"/>
  <c r="L246" i="9"/>
  <c r="N246" i="9" s="1"/>
  <c r="L245" i="9"/>
  <c r="N245" i="9" s="1"/>
  <c r="G249" i="9" a="1"/>
  <c r="G249" i="9" s="1"/>
  <c r="T243" i="9"/>
  <c r="S244" i="9"/>
  <c r="L247" i="9"/>
  <c r="M247" i="9" s="1"/>
  <c r="I248" i="9"/>
  <c r="J248" i="9" s="1"/>
  <c r="B251" i="9"/>
  <c r="D250" i="9"/>
  <c r="C250" i="9"/>
  <c r="AF37" i="2" l="1" a="1"/>
  <c r="AF37" i="2" s="1"/>
  <c r="E250" i="9" a="1"/>
  <c r="E250" i="9" s="1"/>
  <c r="F250" i="9" s="1"/>
  <c r="N247" i="9"/>
  <c r="O247" i="9" s="1"/>
  <c r="Q247" i="9" s="1"/>
  <c r="X244" i="9"/>
  <c r="Y244" i="9" s="1"/>
  <c r="O245" i="9"/>
  <c r="Q245" i="9" s="1"/>
  <c r="O246" i="9"/>
  <c r="Q246" i="9" s="1"/>
  <c r="K248" i="9"/>
  <c r="B252" i="9"/>
  <c r="C251" i="9"/>
  <c r="D251" i="9"/>
  <c r="AC242" i="9"/>
  <c r="M246" i="9"/>
  <c r="U243" i="9"/>
  <c r="W243" i="9" s="1"/>
  <c r="M245" i="9"/>
  <c r="V244" i="9"/>
  <c r="I249" i="9"/>
  <c r="J249" i="9" s="1"/>
  <c r="G250" i="9" a="1"/>
  <c r="G250" i="9" s="1"/>
  <c r="E251" i="9" l="1" a="1"/>
  <c r="E251" i="9" s="1"/>
  <c r="F251" i="9" s="1"/>
  <c r="P246" i="9"/>
  <c r="P247" i="9"/>
  <c r="K249" i="9"/>
  <c r="L249" i="9" s="1"/>
  <c r="N249" i="9" s="1"/>
  <c r="R247" i="9"/>
  <c r="T247" i="9" s="1"/>
  <c r="R245" i="9"/>
  <c r="T245" i="9" s="1"/>
  <c r="X243" i="9"/>
  <c r="Y243" i="9" s="1"/>
  <c r="P245" i="9"/>
  <c r="I250" i="9"/>
  <c r="J250" i="9" s="1"/>
  <c r="V243" i="9"/>
  <c r="G251" i="9" a="1"/>
  <c r="G251" i="9" s="1"/>
  <c r="R246" i="9"/>
  <c r="S246" i="9" s="1"/>
  <c r="D252" i="9"/>
  <c r="C252" i="9"/>
  <c r="B253" i="9"/>
  <c r="Z244" i="9"/>
  <c r="L248" i="9"/>
  <c r="M248" i="9" s="1"/>
  <c r="E252" i="9" l="1" a="1"/>
  <c r="E252" i="9" s="1"/>
  <c r="F252" i="9" s="1"/>
  <c r="N248" i="9"/>
  <c r="O248" i="9" s="1"/>
  <c r="P248" i="9" s="1"/>
  <c r="S245" i="9"/>
  <c r="G252" i="9" a="1"/>
  <c r="G252" i="9" s="1"/>
  <c r="I252" i="9" s="1"/>
  <c r="K252" i="9" s="1"/>
  <c r="M249" i="9"/>
  <c r="T246" i="9"/>
  <c r="U246" i="9" s="1"/>
  <c r="V246" i="9" s="1"/>
  <c r="K250" i="9"/>
  <c r="L250" i="9" s="1"/>
  <c r="N250" i="9" s="1"/>
  <c r="Z243" i="9"/>
  <c r="AA243" i="9" s="1"/>
  <c r="AC243" i="9" s="1"/>
  <c r="U247" i="9"/>
  <c r="V247" i="9" s="1"/>
  <c r="I251" i="9"/>
  <c r="K251" i="9" s="1"/>
  <c r="C253" i="9"/>
  <c r="D253" i="9"/>
  <c r="B254" i="9"/>
  <c r="S247" i="9"/>
  <c r="AA244" i="9"/>
  <c r="AB244" i="9" s="1"/>
  <c r="H244" i="9" s="1" a="1"/>
  <c r="H244" i="9" s="1"/>
  <c r="U245" i="9"/>
  <c r="V245" i="9" s="1"/>
  <c r="O249" i="9"/>
  <c r="P249" i="9" s="1"/>
  <c r="W246" i="9" l="1"/>
  <c r="X246" i="9" s="1"/>
  <c r="Z246" i="9" s="1"/>
  <c r="Q249" i="9"/>
  <c r="R249" i="9" s="1"/>
  <c r="T249" i="9" s="1"/>
  <c r="W247" i="9"/>
  <c r="X247" i="9" s="1"/>
  <c r="Y247" i="9" s="1"/>
  <c r="W245" i="9"/>
  <c r="X245" i="9" s="1"/>
  <c r="Y245" i="9" s="1"/>
  <c r="Q248" i="9"/>
  <c r="R248" i="9" s="1"/>
  <c r="T248" i="9" s="1"/>
  <c r="AC244" i="9"/>
  <c r="J252" i="9"/>
  <c r="L252" i="9"/>
  <c r="N252" i="9" s="1"/>
  <c r="L251" i="9"/>
  <c r="N251" i="9" s="1"/>
  <c r="O250" i="9"/>
  <c r="P250" i="9" s="1"/>
  <c r="D254" i="9"/>
  <c r="C254" i="9"/>
  <c r="B255" i="9"/>
  <c r="E253" i="9" a="1"/>
  <c r="E253" i="9" s="1"/>
  <c r="AB243" i="9"/>
  <c r="H243" i="9" s="1" a="1"/>
  <c r="H243" i="9" s="1"/>
  <c r="M250" i="9"/>
  <c r="J251" i="9"/>
  <c r="AF41" i="2" l="1" a="1"/>
  <c r="AF41" i="2" s="1"/>
  <c r="AF40" i="2" a="1"/>
  <c r="AF40" i="2" s="1"/>
  <c r="S249" i="9"/>
  <c r="O251" i="9"/>
  <c r="P251" i="9" s="1"/>
  <c r="AA246" i="9"/>
  <c r="AC246" i="9" s="1"/>
  <c r="U249" i="9"/>
  <c r="W249" i="9" s="1"/>
  <c r="U248" i="9"/>
  <c r="W248" i="9" s="1"/>
  <c r="O252" i="9"/>
  <c r="P252" i="9" s="1"/>
  <c r="Z247" i="9"/>
  <c r="M251" i="9"/>
  <c r="Q250" i="9"/>
  <c r="S248" i="9"/>
  <c r="F253" i="9"/>
  <c r="G253" i="9" a="1"/>
  <c r="G253" i="9" s="1"/>
  <c r="B256" i="9"/>
  <c r="D255" i="9"/>
  <c r="C255" i="9"/>
  <c r="Z245" i="9"/>
  <c r="M252" i="9"/>
  <c r="Y246" i="9"/>
  <c r="E254" i="9" a="1"/>
  <c r="E254" i="9" s="1"/>
  <c r="AB246" i="9" l="1"/>
  <c r="Q252" i="9"/>
  <c r="R252" i="9" s="1"/>
  <c r="S252" i="9" s="1"/>
  <c r="Q251" i="9"/>
  <c r="R251" i="9" s="1"/>
  <c r="T251" i="9" s="1"/>
  <c r="V248" i="9"/>
  <c r="X249" i="9"/>
  <c r="Z249" i="9" s="1"/>
  <c r="V249" i="9"/>
  <c r="AA247" i="9"/>
  <c r="AB247" i="9" s="1"/>
  <c r="H247" i="9" s="1" a="1"/>
  <c r="H247" i="9" s="1"/>
  <c r="D256" i="9"/>
  <c r="C256" i="9"/>
  <c r="B257" i="9"/>
  <c r="I253" i="9"/>
  <c r="J253" i="9" s="1"/>
  <c r="AA245" i="9"/>
  <c r="AB245" i="9" s="1"/>
  <c r="H245" i="9" s="1" a="1"/>
  <c r="H245" i="9" s="1"/>
  <c r="F254" i="9"/>
  <c r="G254" i="9" a="1"/>
  <c r="G254" i="9" s="1"/>
  <c r="X248" i="9"/>
  <c r="Z248" i="9" s="1"/>
  <c r="R250" i="9"/>
  <c r="T250" i="9" s="1"/>
  <c r="E255" i="9" a="1"/>
  <c r="E255" i="9" s="1"/>
  <c r="AF42" i="2" l="1" a="1"/>
  <c r="AF42" i="2" s="1"/>
  <c r="H246" i="9" a="1"/>
  <c r="H246" i="9" s="1"/>
  <c r="AJ13" i="2" s="1" a="1"/>
  <c r="AJ13" i="2" s="1"/>
  <c r="S251" i="9"/>
  <c r="AC245" i="9"/>
  <c r="AA248" i="9"/>
  <c r="AC248" i="9" s="1"/>
  <c r="U250" i="9"/>
  <c r="W250" i="9" s="1"/>
  <c r="AA249" i="9"/>
  <c r="AC249" i="9" s="1"/>
  <c r="I254" i="9"/>
  <c r="K254" i="9" s="1"/>
  <c r="K253" i="9"/>
  <c r="AC247" i="9"/>
  <c r="S250" i="9"/>
  <c r="T252" i="9"/>
  <c r="Y248" i="9"/>
  <c r="C257" i="9"/>
  <c r="B258" i="9"/>
  <c r="D257" i="9"/>
  <c r="Y249" i="9"/>
  <c r="U251" i="9"/>
  <c r="V251" i="9" s="1"/>
  <c r="F255" i="9"/>
  <c r="G255" i="9" a="1"/>
  <c r="G255" i="9" s="1"/>
  <c r="E256" i="9" a="1"/>
  <c r="E256" i="9" s="1"/>
  <c r="AJ12" i="2" l="1" a="1"/>
  <c r="AJ12" i="2" s="1"/>
  <c r="J254" i="9"/>
  <c r="W251" i="9"/>
  <c r="X251" i="9" s="1"/>
  <c r="Z251" i="9" s="1"/>
  <c r="X250" i="9"/>
  <c r="Z250" i="9" s="1"/>
  <c r="L254" i="9"/>
  <c r="M254" i="9" s="1"/>
  <c r="AB249" i="9"/>
  <c r="H249" i="9" s="1" a="1"/>
  <c r="H249" i="9" s="1"/>
  <c r="V250" i="9"/>
  <c r="U252" i="9"/>
  <c r="W252" i="9" s="1"/>
  <c r="F256" i="9"/>
  <c r="G256" i="9" a="1"/>
  <c r="G256" i="9" s="1"/>
  <c r="L253" i="9"/>
  <c r="N253" i="9" s="1"/>
  <c r="E257" i="9" a="1"/>
  <c r="E257" i="9" s="1"/>
  <c r="I255" i="9"/>
  <c r="J255" i="9" s="1"/>
  <c r="D258" i="9"/>
  <c r="B259" i="9"/>
  <c r="C258" i="9"/>
  <c r="AB248" i="9"/>
  <c r="H248" i="9" s="1" a="1"/>
  <c r="H248" i="9" s="1"/>
  <c r="AJ15" i="2" l="1" a="1"/>
  <c r="AJ15" i="2" s="1"/>
  <c r="AJ14" i="2" a="1"/>
  <c r="AJ14" i="2" s="1"/>
  <c r="E258" i="9" a="1"/>
  <c r="E258" i="9" s="1"/>
  <c r="F258" i="9" s="1"/>
  <c r="Y250" i="9"/>
  <c r="Y251" i="9"/>
  <c r="X252" i="9"/>
  <c r="Y252" i="9" s="1"/>
  <c r="O253" i="9"/>
  <c r="P253" i="9" s="1"/>
  <c r="M253" i="9"/>
  <c r="K255" i="9"/>
  <c r="I256" i="9"/>
  <c r="K256" i="9" s="1"/>
  <c r="N254" i="9"/>
  <c r="AA251" i="9"/>
  <c r="AC251" i="9" s="1"/>
  <c r="F257" i="9"/>
  <c r="G257" i="9" a="1"/>
  <c r="G257" i="9" s="1"/>
  <c r="AA250" i="9"/>
  <c r="AC250" i="9" s="1"/>
  <c r="G258" i="9" a="1"/>
  <c r="G258" i="9" s="1"/>
  <c r="B260" i="9"/>
  <c r="C259" i="9"/>
  <c r="D259" i="9"/>
  <c r="V252" i="9"/>
  <c r="Z252" i="9" l="1"/>
  <c r="AA252" i="9" s="1"/>
  <c r="AC252" i="9" s="1"/>
  <c r="L256" i="9"/>
  <c r="M256" i="9" s="1"/>
  <c r="L255" i="9"/>
  <c r="N255" i="9" s="1"/>
  <c r="AB251" i="9"/>
  <c r="H251" i="9" s="1" a="1"/>
  <c r="H251" i="9" s="1"/>
  <c r="Q253" i="9"/>
  <c r="AB250" i="9"/>
  <c r="H250" i="9" s="1" a="1"/>
  <c r="H250" i="9" s="1"/>
  <c r="O254" i="9"/>
  <c r="Q254" i="9" s="1"/>
  <c r="I258" i="9"/>
  <c r="K258" i="9" s="1"/>
  <c r="D260" i="9"/>
  <c r="C260" i="9"/>
  <c r="E260" i="9" s="1" a="1"/>
  <c r="E260" i="9" s="1"/>
  <c r="F260" i="9" s="1"/>
  <c r="B261" i="9"/>
  <c r="E259" i="9" a="1"/>
  <c r="E259" i="9" s="1"/>
  <c r="I257" i="9"/>
  <c r="J257" i="9" s="1"/>
  <c r="J256" i="9"/>
  <c r="AJ17" i="2" l="1" a="1"/>
  <c r="AJ17" i="2" s="1"/>
  <c r="AJ16" i="2" a="1"/>
  <c r="AJ16" i="2" s="1"/>
  <c r="K257" i="9"/>
  <c r="L258" i="9"/>
  <c r="M258" i="9" s="1"/>
  <c r="O255" i="9"/>
  <c r="Q255" i="9" s="1"/>
  <c r="R254" i="9"/>
  <c r="T254" i="9" s="1"/>
  <c r="J258" i="9"/>
  <c r="C261" i="9"/>
  <c r="D261" i="9"/>
  <c r="B262" i="9"/>
  <c r="M255" i="9"/>
  <c r="F259" i="9"/>
  <c r="G259" i="9" a="1"/>
  <c r="G259" i="9" s="1"/>
  <c r="R253" i="9"/>
  <c r="T253" i="9" s="1"/>
  <c r="L257" i="9"/>
  <c r="N257" i="9" s="1"/>
  <c r="P254" i="9"/>
  <c r="N256" i="9"/>
  <c r="G260" i="9" a="1"/>
  <c r="G260" i="9" s="1"/>
  <c r="AB252" i="9"/>
  <c r="H252" i="9" s="1" a="1"/>
  <c r="H252" i="9" s="1"/>
  <c r="E261" i="9" l="1" a="1"/>
  <c r="E261" i="9" s="1"/>
  <c r="F261" i="9" s="1"/>
  <c r="AJ18" i="2" a="1"/>
  <c r="AJ18" i="2" s="1"/>
  <c r="M257" i="9"/>
  <c r="U253" i="9"/>
  <c r="W253" i="9" s="1"/>
  <c r="R255" i="9"/>
  <c r="T255" i="9" s="1"/>
  <c r="U254" i="9"/>
  <c r="V254" i="9" s="1"/>
  <c r="S254" i="9"/>
  <c r="O257" i="9"/>
  <c r="P257" i="9" s="1"/>
  <c r="P255" i="9"/>
  <c r="S253" i="9"/>
  <c r="I260" i="9"/>
  <c r="K260" i="9" s="1"/>
  <c r="N258" i="9"/>
  <c r="B263" i="9"/>
  <c r="D262" i="9"/>
  <c r="C262" i="9"/>
  <c r="O256" i="9"/>
  <c r="Q256" i="9" s="1"/>
  <c r="I259" i="9"/>
  <c r="K259" i="9" s="1"/>
  <c r="G261" i="9" l="1" a="1"/>
  <c r="G261" i="9" s="1"/>
  <c r="I261" i="9" s="1"/>
  <c r="K261" i="9" s="1"/>
  <c r="L261" i="9" s="1"/>
  <c r="N261" i="9" s="1"/>
  <c r="E262" i="9" a="1"/>
  <c r="E262" i="9" s="1"/>
  <c r="F262" i="9" s="1"/>
  <c r="S255" i="9"/>
  <c r="P256" i="9"/>
  <c r="J259" i="9"/>
  <c r="Q257" i="9"/>
  <c r="R257" i="9" s="1"/>
  <c r="S257" i="9" s="1"/>
  <c r="L260" i="9"/>
  <c r="N260" i="9" s="1"/>
  <c r="L259" i="9"/>
  <c r="N259" i="9" s="1"/>
  <c r="X253" i="9"/>
  <c r="Y253" i="9" s="1"/>
  <c r="O258" i="9"/>
  <c r="P258" i="9" s="1"/>
  <c r="W254" i="9"/>
  <c r="U255" i="9"/>
  <c r="V255" i="9" s="1"/>
  <c r="J261" i="9"/>
  <c r="J260" i="9"/>
  <c r="R256" i="9"/>
  <c r="S256" i="9" s="1"/>
  <c r="G262" i="9" a="1"/>
  <c r="G262" i="9" s="1"/>
  <c r="V253" i="9"/>
  <c r="B264" i="9"/>
  <c r="C263" i="9"/>
  <c r="D263" i="9"/>
  <c r="M261" i="9" l="1"/>
  <c r="Z253" i="9"/>
  <c r="AA253" i="9" s="1"/>
  <c r="AB253" i="9" s="1"/>
  <c r="M259" i="9"/>
  <c r="T257" i="9"/>
  <c r="U257" i="9" s="1"/>
  <c r="V257" i="9" s="1"/>
  <c r="T256" i="9"/>
  <c r="U256" i="9" s="1"/>
  <c r="W256" i="9" s="1"/>
  <c r="O260" i="9"/>
  <c r="Q260" i="9" s="1"/>
  <c r="O259" i="9"/>
  <c r="P259" i="9" s="1"/>
  <c r="I262" i="9"/>
  <c r="J262" i="9" s="1"/>
  <c r="W255" i="9"/>
  <c r="Q258" i="9"/>
  <c r="M260" i="9"/>
  <c r="X254" i="9"/>
  <c r="Z254" i="9" s="1"/>
  <c r="O261" i="9"/>
  <c r="Q261" i="9" s="1"/>
  <c r="C264" i="9"/>
  <c r="D264" i="9"/>
  <c r="B265" i="9"/>
  <c r="E263" i="9" a="1"/>
  <c r="E263" i="9" s="1"/>
  <c r="H253" i="9" l="1" a="1"/>
  <c r="H253" i="9" s="1"/>
  <c r="P260" i="9"/>
  <c r="V256" i="9"/>
  <c r="W257" i="9"/>
  <c r="X257" i="9" s="1"/>
  <c r="Y257" i="9" s="1"/>
  <c r="Y254" i="9"/>
  <c r="Q259" i="9"/>
  <c r="R259" i="9" s="1"/>
  <c r="T259" i="9" s="1"/>
  <c r="R261" i="9"/>
  <c r="T261" i="9" s="1"/>
  <c r="AA254" i="9"/>
  <c r="AC254" i="9" s="1"/>
  <c r="X256" i="9"/>
  <c r="Z256" i="9" s="1"/>
  <c r="R260" i="9"/>
  <c r="S260" i="9" s="1"/>
  <c r="P261" i="9"/>
  <c r="F263" i="9"/>
  <c r="G263" i="9" a="1"/>
  <c r="G263" i="9" s="1"/>
  <c r="K262" i="9"/>
  <c r="D265" i="9"/>
  <c r="C265" i="9"/>
  <c r="E265" i="9" s="1" a="1"/>
  <c r="E265" i="9" s="1"/>
  <c r="F265" i="9" s="1"/>
  <c r="B266" i="9"/>
  <c r="R258" i="9"/>
  <c r="S258" i="9" s="1"/>
  <c r="E264" i="9" a="1"/>
  <c r="E264" i="9" s="1"/>
  <c r="AC253" i="9"/>
  <c r="X255" i="9"/>
  <c r="Z255" i="9" s="1"/>
  <c r="AJ19" i="2" l="1" a="1"/>
  <c r="AJ19" i="2" s="1"/>
  <c r="Y256" i="9"/>
  <c r="T258" i="9"/>
  <c r="U258" i="9" s="1"/>
  <c r="W258" i="9" s="1"/>
  <c r="S259" i="9"/>
  <c r="AA255" i="9"/>
  <c r="AB255" i="9" s="1"/>
  <c r="U259" i="9"/>
  <c r="W259" i="9" s="1"/>
  <c r="U261" i="9"/>
  <c r="W261" i="9" s="1"/>
  <c r="D266" i="9"/>
  <c r="B267" i="9"/>
  <c r="C266" i="9"/>
  <c r="AA256" i="9"/>
  <c r="AC256" i="9" s="1"/>
  <c r="Y255" i="9"/>
  <c r="G265" i="9" a="1"/>
  <c r="G265" i="9" s="1"/>
  <c r="AB254" i="9"/>
  <c r="H254" i="9" s="1" a="1"/>
  <c r="H254" i="9" s="1"/>
  <c r="AJ21" i="2" s="1" a="1"/>
  <c r="AJ21" i="2" s="1"/>
  <c r="Z257" i="9"/>
  <c r="F264" i="9"/>
  <c r="G264" i="9" a="1"/>
  <c r="G264" i="9" s="1"/>
  <c r="L262" i="9"/>
  <c r="N262" i="9" s="1"/>
  <c r="T260" i="9"/>
  <c r="S261" i="9"/>
  <c r="I263" i="9"/>
  <c r="K263" i="9" s="1"/>
  <c r="H255" i="9" l="1" a="1"/>
  <c r="H255" i="9" s="1"/>
  <c r="E266" i="9" a="1"/>
  <c r="E266" i="9" s="1"/>
  <c r="F266" i="9" s="1"/>
  <c r="AJ20" i="2" a="1"/>
  <c r="AJ20" i="2" s="1"/>
  <c r="AB256" i="9"/>
  <c r="H256" i="9" s="1" a="1"/>
  <c r="H256" i="9" s="1"/>
  <c r="J263" i="9"/>
  <c r="V258" i="9"/>
  <c r="V261" i="9"/>
  <c r="M262" i="9"/>
  <c r="X258" i="9"/>
  <c r="Y258" i="9" s="1"/>
  <c r="O262" i="9"/>
  <c r="Q262" i="9" s="1"/>
  <c r="X259" i="9"/>
  <c r="Y259" i="9" s="1"/>
  <c r="L263" i="9"/>
  <c r="N263" i="9" s="1"/>
  <c r="I264" i="9"/>
  <c r="K264" i="9" s="1"/>
  <c r="G266" i="9" a="1"/>
  <c r="G266" i="9" s="1"/>
  <c r="V259" i="9"/>
  <c r="X261" i="9"/>
  <c r="Z261" i="9" s="1"/>
  <c r="U260" i="9"/>
  <c r="V260" i="9" s="1"/>
  <c r="B268" i="9"/>
  <c r="C267" i="9"/>
  <c r="D267" i="9"/>
  <c r="AC255" i="9"/>
  <c r="I265" i="9"/>
  <c r="J265" i="9" s="1"/>
  <c r="AA257" i="9"/>
  <c r="AC257" i="9" s="1"/>
  <c r="AJ22" i="2" l="1" a="1"/>
  <c r="AJ22" i="2" s="1"/>
  <c r="Y261" i="9"/>
  <c r="J264" i="9"/>
  <c r="M263" i="9"/>
  <c r="O263" i="9"/>
  <c r="P263" i="9" s="1"/>
  <c r="R262" i="9"/>
  <c r="S262" i="9" s="1"/>
  <c r="L264" i="9"/>
  <c r="N264" i="9" s="1"/>
  <c r="I266" i="9"/>
  <c r="J266" i="9" s="1"/>
  <c r="W260" i="9"/>
  <c r="P262" i="9"/>
  <c r="Z259" i="9"/>
  <c r="AA261" i="9"/>
  <c r="AB261" i="9" s="1"/>
  <c r="AB257" i="9"/>
  <c r="H257" i="9" s="1" a="1"/>
  <c r="H257" i="9" s="1"/>
  <c r="Z258" i="9"/>
  <c r="K265" i="9"/>
  <c r="D268" i="9"/>
  <c r="C268" i="9"/>
  <c r="B269" i="9"/>
  <c r="E267" i="9" a="1"/>
  <c r="E267" i="9" s="1"/>
  <c r="E268" i="9" l="1" a="1"/>
  <c r="E268" i="9" s="1"/>
  <c r="F268" i="9" s="1"/>
  <c r="AJ23" i="2" a="1"/>
  <c r="AJ23" i="2" s="1"/>
  <c r="H261" i="9" a="1"/>
  <c r="H261" i="9" s="1"/>
  <c r="T262" i="9"/>
  <c r="U262" i="9" s="1"/>
  <c r="AC261" i="9"/>
  <c r="M264" i="9"/>
  <c r="K266" i="9"/>
  <c r="L266" i="9" s="1"/>
  <c r="L265" i="9"/>
  <c r="N265" i="9" s="1"/>
  <c r="X260" i="9"/>
  <c r="Y260" i="9" s="1"/>
  <c r="AA258" i="9"/>
  <c r="AC258" i="9" s="1"/>
  <c r="Q263" i="9"/>
  <c r="AA259" i="9"/>
  <c r="AB259" i="9" s="1"/>
  <c r="H259" i="9" s="1" a="1"/>
  <c r="H259" i="9" s="1"/>
  <c r="F267" i="9"/>
  <c r="G267" i="9" a="1"/>
  <c r="G267" i="9" s="1"/>
  <c r="C269" i="9"/>
  <c r="D269" i="9"/>
  <c r="B270" i="9"/>
  <c r="O264" i="9"/>
  <c r="P264" i="9" s="1"/>
  <c r="G268" i="9" a="1"/>
  <c r="G268" i="9" s="1"/>
  <c r="E269" i="9" l="1" a="1"/>
  <c r="E269" i="9" s="1"/>
  <c r="F269" i="9" s="1"/>
  <c r="V262" i="9"/>
  <c r="W262" i="9"/>
  <c r="M265" i="9"/>
  <c r="AC259" i="9"/>
  <c r="Z260" i="9"/>
  <c r="AA260" i="9" s="1"/>
  <c r="AB260" i="9" s="1"/>
  <c r="N266" i="9"/>
  <c r="O266" i="9" s="1"/>
  <c r="Q266" i="9" s="1"/>
  <c r="M266" i="9"/>
  <c r="G269" i="9" a="1"/>
  <c r="G269" i="9" s="1"/>
  <c r="I269" i="9" s="1"/>
  <c r="Q264" i="9"/>
  <c r="R264" i="9" s="1"/>
  <c r="I268" i="9"/>
  <c r="J268" i="9" s="1"/>
  <c r="I267" i="9"/>
  <c r="K267" i="9" s="1"/>
  <c r="R263" i="9"/>
  <c r="T263" i="9" s="1"/>
  <c r="AB258" i="9"/>
  <c r="H258" i="9" s="1" a="1"/>
  <c r="H258" i="9" s="1"/>
  <c r="O265" i="9"/>
  <c r="Q265" i="9" s="1"/>
  <c r="B271" i="9"/>
  <c r="D270" i="9"/>
  <c r="C270" i="9"/>
  <c r="X262" i="9"/>
  <c r="Y262" i="9" s="1"/>
  <c r="E270" i="9" l="1" a="1"/>
  <c r="E270" i="9" s="1"/>
  <c r="F270" i="9" s="1"/>
  <c r="AJ25" i="2" a="1"/>
  <c r="AJ25" i="2" s="1"/>
  <c r="AJ24" i="2" a="1"/>
  <c r="AJ24" i="2" s="1"/>
  <c r="H260" i="9" a="1"/>
  <c r="H260" i="9" s="1"/>
  <c r="S263" i="9"/>
  <c r="T264" i="9"/>
  <c r="U264" i="9" s="1"/>
  <c r="W264" i="9" s="1"/>
  <c r="K269" i="9"/>
  <c r="L269" i="9" s="1"/>
  <c r="N269" i="9" s="1"/>
  <c r="J269" i="9"/>
  <c r="S264" i="9"/>
  <c r="AC260" i="9"/>
  <c r="Z262" i="9"/>
  <c r="AA262" i="9" s="1"/>
  <c r="AC262" i="9" s="1"/>
  <c r="J267" i="9"/>
  <c r="K268" i="9"/>
  <c r="L268" i="9" s="1"/>
  <c r="M268" i="9" s="1"/>
  <c r="R265" i="9"/>
  <c r="T265" i="9" s="1"/>
  <c r="L267" i="9"/>
  <c r="N267" i="9" s="1"/>
  <c r="U263" i="9"/>
  <c r="W263" i="9" s="1"/>
  <c r="R266" i="9"/>
  <c r="S266" i="9" s="1"/>
  <c r="B272" i="9"/>
  <c r="D271" i="9"/>
  <c r="C271" i="9"/>
  <c r="P265" i="9"/>
  <c r="P266" i="9"/>
  <c r="G270" i="9" l="1" a="1"/>
  <c r="G270" i="9" s="1"/>
  <c r="I270" i="9" s="1"/>
  <c r="J270" i="9" s="1"/>
  <c r="E271" i="9" a="1"/>
  <c r="E271" i="9" s="1"/>
  <c r="F271" i="9" s="1"/>
  <c r="AJ27" i="2" a="1"/>
  <c r="AJ27" i="2" s="1"/>
  <c r="AJ26" i="2" a="1"/>
  <c r="AJ26" i="2" s="1"/>
  <c r="V264" i="9"/>
  <c r="K270" i="9"/>
  <c r="L270" i="9" s="1"/>
  <c r="N270" i="9" s="1"/>
  <c r="S265" i="9"/>
  <c r="X263" i="9"/>
  <c r="Z263" i="9" s="1"/>
  <c r="O269" i="9"/>
  <c r="P269" i="9" s="1"/>
  <c r="O267" i="9"/>
  <c r="Q267" i="9" s="1"/>
  <c r="X264" i="9"/>
  <c r="Y264" i="9" s="1"/>
  <c r="U265" i="9"/>
  <c r="W265" i="9" s="1"/>
  <c r="AB262" i="9"/>
  <c r="H262" i="9" s="1" a="1"/>
  <c r="H262" i="9" s="1"/>
  <c r="N268" i="9"/>
  <c r="T266" i="9"/>
  <c r="M269" i="9"/>
  <c r="M267" i="9"/>
  <c r="C272" i="9"/>
  <c r="B273" i="9"/>
  <c r="D272" i="9"/>
  <c r="V263" i="9"/>
  <c r="G271" i="9" a="1"/>
  <c r="G271" i="9" s="1"/>
  <c r="AJ28" i="2" l="1" a="1"/>
  <c r="AJ28" i="2" s="1"/>
  <c r="P267" i="9"/>
  <c r="Z264" i="9"/>
  <c r="AA264" i="9" s="1"/>
  <c r="AC264" i="9" s="1"/>
  <c r="X265" i="9"/>
  <c r="Y265" i="9" s="1"/>
  <c r="AA263" i="9"/>
  <c r="AB263" i="9" s="1"/>
  <c r="O270" i="9"/>
  <c r="Q270" i="9" s="1"/>
  <c r="R267" i="9"/>
  <c r="S267" i="9" s="1"/>
  <c r="E272" i="9" a="1"/>
  <c r="E272" i="9" s="1"/>
  <c r="V265" i="9"/>
  <c r="Q269" i="9"/>
  <c r="M270" i="9"/>
  <c r="I271" i="9"/>
  <c r="J271" i="9" s="1"/>
  <c r="D273" i="9"/>
  <c r="C273" i="9"/>
  <c r="B274" i="9"/>
  <c r="U266" i="9"/>
  <c r="W266" i="9" s="1"/>
  <c r="Y263" i="9"/>
  <c r="H263" i="9" s="1" a="1"/>
  <c r="H263" i="9" s="1"/>
  <c r="O268" i="9"/>
  <c r="Q268" i="9" s="1"/>
  <c r="E273" i="9" l="1" a="1"/>
  <c r="E273" i="9" s="1"/>
  <c r="F273" i="9" s="1"/>
  <c r="AJ29" i="2" a="1"/>
  <c r="AJ29" i="2" s="1"/>
  <c r="P268" i="9"/>
  <c r="V266" i="9"/>
  <c r="P270" i="9"/>
  <c r="Z265" i="9"/>
  <c r="AA265" i="9" s="1"/>
  <c r="AC265" i="9" s="1"/>
  <c r="K271" i="9"/>
  <c r="L271" i="9" s="1"/>
  <c r="N271" i="9" s="1"/>
  <c r="AB264" i="9"/>
  <c r="H264" i="9" s="1" a="1"/>
  <c r="H264" i="9" s="1"/>
  <c r="R270" i="9"/>
  <c r="T270" i="9" s="1"/>
  <c r="X266" i="9"/>
  <c r="Y266" i="9" s="1"/>
  <c r="R268" i="9"/>
  <c r="T268" i="9" s="1"/>
  <c r="R269" i="9"/>
  <c r="S269" i="9" s="1"/>
  <c r="D274" i="9"/>
  <c r="C274" i="9"/>
  <c r="B275" i="9"/>
  <c r="AC263" i="9"/>
  <c r="T267" i="9"/>
  <c r="F272" i="9"/>
  <c r="G272" i="9" a="1"/>
  <c r="G272" i="9" s="1"/>
  <c r="G273" i="9" a="1"/>
  <c r="G273" i="9" s="1"/>
  <c r="E274" i="9" l="1" a="1"/>
  <c r="E274" i="9" s="1"/>
  <c r="F274" i="9" s="1"/>
  <c r="AJ30" i="2" a="1"/>
  <c r="AJ30" i="2" s="1"/>
  <c r="M271" i="9"/>
  <c r="S270" i="9"/>
  <c r="AB265" i="9"/>
  <c r="H265" i="9" s="1" a="1"/>
  <c r="H265" i="9" s="1"/>
  <c r="T269" i="9"/>
  <c r="U269" i="9" s="1"/>
  <c r="V269" i="9" s="1"/>
  <c r="U268" i="9"/>
  <c r="W268" i="9" s="1"/>
  <c r="U270" i="9"/>
  <c r="V270" i="9" s="1"/>
  <c r="D275" i="9"/>
  <c r="C275" i="9"/>
  <c r="B276" i="9"/>
  <c r="S268" i="9"/>
  <c r="G274" i="9" a="1"/>
  <c r="G274" i="9" s="1"/>
  <c r="O271" i="9"/>
  <c r="P271" i="9" s="1"/>
  <c r="I273" i="9"/>
  <c r="K273" i="9" s="1"/>
  <c r="Z266" i="9"/>
  <c r="U267" i="9"/>
  <c r="V267" i="9" s="1"/>
  <c r="I272" i="9"/>
  <c r="J272" i="9" s="1"/>
  <c r="E275" i="9" l="1" a="1"/>
  <c r="E275" i="9" s="1"/>
  <c r="F275" i="9" s="1"/>
  <c r="AJ31" i="2" a="1"/>
  <c r="AJ31" i="2" s="1"/>
  <c r="Q271" i="9"/>
  <c r="R271" i="9" s="1"/>
  <c r="T271" i="9" s="1"/>
  <c r="V268" i="9"/>
  <c r="K272" i="9"/>
  <c r="L272" i="9" s="1"/>
  <c r="M272" i="9" s="1"/>
  <c r="W269" i="9"/>
  <c r="X269" i="9" s="1"/>
  <c r="Z269" i="9" s="1"/>
  <c r="J273" i="9"/>
  <c r="G275" i="9" a="1"/>
  <c r="G275" i="9" s="1"/>
  <c r="I275" i="9" s="1"/>
  <c r="K275" i="9" s="1"/>
  <c r="W270" i="9"/>
  <c r="X270" i="9" s="1"/>
  <c r="Y270" i="9" s="1"/>
  <c r="W267" i="9"/>
  <c r="X267" i="9" s="1"/>
  <c r="AA266" i="9"/>
  <c r="AC266" i="9" s="1"/>
  <c r="L273" i="9"/>
  <c r="N273" i="9" s="1"/>
  <c r="X268" i="9"/>
  <c r="Y268" i="9" s="1"/>
  <c r="I274" i="9"/>
  <c r="J274" i="9" s="1"/>
  <c r="D276" i="9"/>
  <c r="C276" i="9"/>
  <c r="E276" i="9" s="1" a="1"/>
  <c r="E276" i="9" s="1"/>
  <c r="F276" i="9" s="1"/>
  <c r="B277" i="9"/>
  <c r="Y269" i="9" l="1"/>
  <c r="M273" i="9"/>
  <c r="Z267" i="9"/>
  <c r="AA267" i="9" s="1"/>
  <c r="AC267" i="9" s="1"/>
  <c r="Y267" i="9"/>
  <c r="Z270" i="9"/>
  <c r="AA270" i="9" s="1"/>
  <c r="AC270" i="9" s="1"/>
  <c r="AB266" i="9"/>
  <c r="H266" i="9" s="1" a="1"/>
  <c r="H266" i="9" s="1"/>
  <c r="N272" i="9"/>
  <c r="O272" i="9" s="1"/>
  <c r="P272" i="9" s="1"/>
  <c r="AA269" i="9"/>
  <c r="AC269" i="9" s="1"/>
  <c r="O273" i="9"/>
  <c r="Q273" i="9" s="1"/>
  <c r="L275" i="9"/>
  <c r="N275" i="9" s="1"/>
  <c r="U271" i="9"/>
  <c r="V271" i="9" s="1"/>
  <c r="G276" i="9" a="1"/>
  <c r="G276" i="9" s="1"/>
  <c r="K274" i="9"/>
  <c r="J275" i="9"/>
  <c r="Z268" i="9"/>
  <c r="S271" i="9"/>
  <c r="B278" i="9"/>
  <c r="D277" i="9"/>
  <c r="C277" i="9"/>
  <c r="E277" i="9" s="1" a="1"/>
  <c r="E277" i="9" s="1"/>
  <c r="F277" i="9" s="1"/>
  <c r="AJ32" i="2" l="1" a="1"/>
  <c r="AJ32" i="2" s="1"/>
  <c r="AB267" i="9"/>
  <c r="AB269" i="9"/>
  <c r="H269" i="9" s="1" a="1"/>
  <c r="H269" i="9" s="1"/>
  <c r="AJ36" i="2" s="1" a="1"/>
  <c r="AJ36" i="2" s="1"/>
  <c r="W271" i="9"/>
  <c r="X271" i="9" s="1"/>
  <c r="Y271" i="9" s="1"/>
  <c r="AB270" i="9"/>
  <c r="H270" i="9" s="1" a="1"/>
  <c r="H270" i="9" s="1"/>
  <c r="M275" i="9"/>
  <c r="R273" i="9"/>
  <c r="T273" i="9" s="1"/>
  <c r="AA268" i="9"/>
  <c r="AB268" i="9" s="1"/>
  <c r="H268" i="9" s="1" a="1"/>
  <c r="H268" i="9" s="1"/>
  <c r="AJ35" i="2" s="1" a="1"/>
  <c r="AJ35" i="2" s="1"/>
  <c r="Q272" i="9"/>
  <c r="L274" i="9"/>
  <c r="M274" i="9" s="1"/>
  <c r="O275" i="9"/>
  <c r="P275" i="9" s="1"/>
  <c r="P273" i="9"/>
  <c r="G277" i="9" a="1"/>
  <c r="G277" i="9" s="1"/>
  <c r="B279" i="9"/>
  <c r="D278" i="9"/>
  <c r="C278" i="9"/>
  <c r="E278" i="9" s="1" a="1"/>
  <c r="E278" i="9" s="1"/>
  <c r="F278" i="9" s="1"/>
  <c r="I276" i="9"/>
  <c r="J276" i="9" s="1"/>
  <c r="H267" i="9" l="1" a="1"/>
  <c r="H267" i="9" s="1"/>
  <c r="K276" i="9"/>
  <c r="L276" i="9" s="1"/>
  <c r="N276" i="9" s="1"/>
  <c r="AC268" i="9"/>
  <c r="N274" i="9"/>
  <c r="O274" i="9" s="1"/>
  <c r="Q274" i="9" s="1"/>
  <c r="U273" i="9"/>
  <c r="V273" i="9" s="1"/>
  <c r="Q275" i="9"/>
  <c r="Z271" i="9"/>
  <c r="G278" i="9" a="1"/>
  <c r="G278" i="9" s="1"/>
  <c r="B280" i="9"/>
  <c r="C279" i="9"/>
  <c r="D279" i="9"/>
  <c r="S273" i="9"/>
  <c r="I277" i="9"/>
  <c r="K277" i="9" s="1"/>
  <c r="R272" i="9"/>
  <c r="T272" i="9" s="1"/>
  <c r="E279" i="9" l="1" a="1"/>
  <c r="E279" i="9" s="1"/>
  <c r="F279" i="9" s="1"/>
  <c r="AJ34" i="2" a="1"/>
  <c r="AJ34" i="2" s="1"/>
  <c r="AJ33" i="2" a="1"/>
  <c r="AJ33" i="2" s="1"/>
  <c r="W273" i="9"/>
  <c r="X273" i="9" s="1"/>
  <c r="Z273" i="9" s="1"/>
  <c r="R274" i="9"/>
  <c r="S274" i="9" s="1"/>
  <c r="U272" i="9"/>
  <c r="W272" i="9" s="1"/>
  <c r="O276" i="9"/>
  <c r="Q276" i="9" s="1"/>
  <c r="L277" i="9"/>
  <c r="M277" i="9" s="1"/>
  <c r="G279" i="9" a="1"/>
  <c r="G279" i="9" s="1"/>
  <c r="P274" i="9"/>
  <c r="AA271" i="9"/>
  <c r="AB271" i="9" s="1"/>
  <c r="H271" i="9" s="1" a="1"/>
  <c r="H271" i="9" s="1"/>
  <c r="S272" i="9"/>
  <c r="R275" i="9"/>
  <c r="T275" i="9" s="1"/>
  <c r="I278" i="9"/>
  <c r="J278" i="9" s="1"/>
  <c r="C280" i="9"/>
  <c r="D280" i="9"/>
  <c r="B281" i="9"/>
  <c r="J277" i="9"/>
  <c r="M276" i="9"/>
  <c r="AJ37" i="2" l="1" a="1"/>
  <c r="AJ37" i="2" s="1"/>
  <c r="P276" i="9"/>
  <c r="AC271" i="9"/>
  <c r="T274" i="9"/>
  <c r="U274" i="9" s="1"/>
  <c r="V274" i="9" s="1"/>
  <c r="U275" i="9"/>
  <c r="W275" i="9" s="1"/>
  <c r="X272" i="9"/>
  <c r="Y272" i="9" s="1"/>
  <c r="AA273" i="9"/>
  <c r="AC273" i="9" s="1"/>
  <c r="R276" i="9"/>
  <c r="T276" i="9" s="1"/>
  <c r="I279" i="9"/>
  <c r="J279" i="9" s="1"/>
  <c r="V272" i="9"/>
  <c r="D281" i="9"/>
  <c r="C281" i="9"/>
  <c r="E281" i="9" s="1" a="1"/>
  <c r="E281" i="9" s="1"/>
  <c r="F281" i="9" s="1"/>
  <c r="B282" i="9"/>
  <c r="S275" i="9"/>
  <c r="N277" i="9"/>
  <c r="K278" i="9"/>
  <c r="Y273" i="9"/>
  <c r="E280" i="9" a="1"/>
  <c r="E280" i="9" s="1"/>
  <c r="G281" i="9" l="1" a="1"/>
  <c r="G281" i="9" s="1"/>
  <c r="I281" i="9" s="1"/>
  <c r="K281" i="9" s="1"/>
  <c r="Z272" i="9"/>
  <c r="AA272" i="9" s="1"/>
  <c r="AC272" i="9" s="1"/>
  <c r="AB273" i="9"/>
  <c r="H273" i="9" s="1" a="1"/>
  <c r="H273" i="9" s="1"/>
  <c r="K279" i="9"/>
  <c r="L279" i="9" s="1"/>
  <c r="N279" i="9" s="1"/>
  <c r="W274" i="9"/>
  <c r="X274" i="9" s="1"/>
  <c r="Z274" i="9" s="1"/>
  <c r="U276" i="9"/>
  <c r="W276" i="9" s="1"/>
  <c r="X275" i="9"/>
  <c r="Z275" i="9" s="1"/>
  <c r="F280" i="9"/>
  <c r="G280" i="9" a="1"/>
  <c r="G280" i="9" s="1"/>
  <c r="D282" i="9"/>
  <c r="C282" i="9"/>
  <c r="E282" i="9" s="1" a="1"/>
  <c r="E282" i="9" s="1"/>
  <c r="F282" i="9" s="1"/>
  <c r="B283" i="9"/>
  <c r="S276" i="9"/>
  <c r="V275" i="9"/>
  <c r="L278" i="9"/>
  <c r="N278" i="9" s="1"/>
  <c r="O277" i="9"/>
  <c r="Q277" i="9" s="1"/>
  <c r="J281" i="9" l="1"/>
  <c r="G282" i="9" a="1"/>
  <c r="G282" i="9" s="1"/>
  <c r="I282" i="9" s="1"/>
  <c r="K282" i="9" s="1"/>
  <c r="P277" i="9"/>
  <c r="Y274" i="9"/>
  <c r="AB272" i="9"/>
  <c r="H272" i="9" s="1" a="1"/>
  <c r="H272" i="9" s="1"/>
  <c r="O278" i="9"/>
  <c r="Q278" i="9" s="1"/>
  <c r="O279" i="9"/>
  <c r="Q279" i="9" s="1"/>
  <c r="AA275" i="9"/>
  <c r="AC275" i="9" s="1"/>
  <c r="X276" i="9"/>
  <c r="Z276" i="9" s="1"/>
  <c r="R277" i="9"/>
  <c r="T277" i="9" s="1"/>
  <c r="AA274" i="9"/>
  <c r="AC274" i="9" s="1"/>
  <c r="M279" i="9"/>
  <c r="M278" i="9"/>
  <c r="Y275" i="9"/>
  <c r="B284" i="9"/>
  <c r="D283" i="9"/>
  <c r="C283" i="9"/>
  <c r="L281" i="9"/>
  <c r="M281" i="9" s="1"/>
  <c r="V276" i="9"/>
  <c r="I280" i="9"/>
  <c r="J280" i="9" s="1"/>
  <c r="E283" i="9" l="1" a="1"/>
  <c r="E283" i="9" s="1"/>
  <c r="F283" i="9" s="1"/>
  <c r="AJ39" i="2" a="1"/>
  <c r="AJ39" i="2" s="1"/>
  <c r="AJ38" i="2" a="1"/>
  <c r="AJ38" i="2" s="1"/>
  <c r="J282" i="9"/>
  <c r="AB274" i="9"/>
  <c r="U277" i="9"/>
  <c r="W277" i="9" s="1"/>
  <c r="AA276" i="9"/>
  <c r="AB276" i="9" s="1"/>
  <c r="L282" i="9"/>
  <c r="N282" i="9" s="1"/>
  <c r="R279" i="9"/>
  <c r="T279" i="9" s="1"/>
  <c r="R278" i="9"/>
  <c r="T278" i="9" s="1"/>
  <c r="S277" i="9"/>
  <c r="AB275" i="9"/>
  <c r="H275" i="9" s="1" a="1"/>
  <c r="H275" i="9" s="1"/>
  <c r="N281" i="9"/>
  <c r="P279" i="9"/>
  <c r="K280" i="9"/>
  <c r="B285" i="9"/>
  <c r="C284" i="9"/>
  <c r="D284" i="9"/>
  <c r="Y276" i="9"/>
  <c r="P278" i="9"/>
  <c r="G283" i="9" l="1" a="1"/>
  <c r="G283" i="9" s="1"/>
  <c r="I283" i="9" s="1"/>
  <c r="K283" i="9" s="1"/>
  <c r="L283" i="9" s="1"/>
  <c r="N283" i="9" s="1"/>
  <c r="H276" i="9" a="1"/>
  <c r="H276" i="9" s="1"/>
  <c r="H274" i="9" a="1"/>
  <c r="H274" i="9" s="1"/>
  <c r="V277" i="9"/>
  <c r="AC276" i="9"/>
  <c r="U278" i="9"/>
  <c r="V278" i="9" s="1"/>
  <c r="O282" i="9"/>
  <c r="Q282" i="9" s="1"/>
  <c r="U279" i="9"/>
  <c r="W279" i="9" s="1"/>
  <c r="X277" i="9"/>
  <c r="Z277" i="9" s="1"/>
  <c r="L280" i="9"/>
  <c r="M280" i="9" s="1"/>
  <c r="S278" i="9"/>
  <c r="S279" i="9"/>
  <c r="M282" i="9"/>
  <c r="E284" i="9" a="1"/>
  <c r="E284" i="9" s="1"/>
  <c r="O281" i="9"/>
  <c r="P281" i="9" s="1"/>
  <c r="B286" i="9"/>
  <c r="D285" i="9"/>
  <c r="C285" i="9"/>
  <c r="J283" i="9" l="1"/>
  <c r="E285" i="9" a="1"/>
  <c r="E285" i="9" s="1"/>
  <c r="F285" i="9" s="1"/>
  <c r="AJ41" i="2" a="1"/>
  <c r="AJ41" i="2" s="1"/>
  <c r="AJ40" i="2" a="1"/>
  <c r="AJ40" i="2" s="1"/>
  <c r="AN12" i="2" a="1"/>
  <c r="AN12" i="2" s="1"/>
  <c r="N280" i="9"/>
  <c r="O280" i="9" s="1"/>
  <c r="P280" i="9" s="1"/>
  <c r="V279" i="9"/>
  <c r="Q281" i="9"/>
  <c r="R281" i="9" s="1"/>
  <c r="S281" i="9" s="1"/>
  <c r="O283" i="9"/>
  <c r="Q283" i="9" s="1"/>
  <c r="R282" i="9"/>
  <c r="T282" i="9" s="1"/>
  <c r="AA277" i="9"/>
  <c r="AC277" i="9" s="1"/>
  <c r="Y277" i="9"/>
  <c r="F284" i="9"/>
  <c r="G284" i="9" a="1"/>
  <c r="G284" i="9" s="1"/>
  <c r="P282" i="9"/>
  <c r="X279" i="9"/>
  <c r="Z279" i="9" s="1"/>
  <c r="G285" i="9" a="1"/>
  <c r="G285" i="9" s="1"/>
  <c r="M283" i="9"/>
  <c r="W278" i="9"/>
  <c r="C286" i="9"/>
  <c r="D286" i="9"/>
  <c r="B287" i="9"/>
  <c r="E286" i="9" l="1" a="1"/>
  <c r="E286" i="9" s="1"/>
  <c r="F286" i="9" s="1"/>
  <c r="AB277" i="9"/>
  <c r="H277" i="9" s="1" a="1"/>
  <c r="H277" i="9" s="1"/>
  <c r="Y279" i="9"/>
  <c r="S282" i="9"/>
  <c r="U282" i="9"/>
  <c r="W282" i="9" s="1"/>
  <c r="R283" i="9"/>
  <c r="T283" i="9" s="1"/>
  <c r="AA279" i="9"/>
  <c r="AB279" i="9" s="1"/>
  <c r="H279" i="9" s="1" a="1"/>
  <c r="H279" i="9" s="1"/>
  <c r="T281" i="9"/>
  <c r="I284" i="9"/>
  <c r="J284" i="9" s="1"/>
  <c r="G286" i="9" a="1"/>
  <c r="G286" i="9" s="1"/>
  <c r="Q280" i="9"/>
  <c r="X278" i="9"/>
  <c r="Y278" i="9" s="1"/>
  <c r="I285" i="9"/>
  <c r="J285" i="9" s="1"/>
  <c r="P283" i="9"/>
  <c r="D287" i="9"/>
  <c r="C287" i="9"/>
  <c r="B288" i="9"/>
  <c r="E287" i="9" l="1" a="1"/>
  <c r="E287" i="9" s="1"/>
  <c r="F287" i="9" s="1"/>
  <c r="AN13" i="2" a="1"/>
  <c r="AN13" i="2" s="1"/>
  <c r="AC279" i="9"/>
  <c r="U283" i="9"/>
  <c r="W283" i="9" s="1"/>
  <c r="X282" i="9"/>
  <c r="Z282" i="9" s="1"/>
  <c r="K284" i="9"/>
  <c r="I286" i="9"/>
  <c r="J286" i="9" s="1"/>
  <c r="S283" i="9"/>
  <c r="G287" i="9" a="1"/>
  <c r="G287" i="9" s="1"/>
  <c r="K285" i="9"/>
  <c r="U281" i="9"/>
  <c r="W281" i="9" s="1"/>
  <c r="Z278" i="9"/>
  <c r="V282" i="9"/>
  <c r="D288" i="9"/>
  <c r="B289" i="9"/>
  <c r="C288" i="9"/>
  <c r="R280" i="9"/>
  <c r="S280" i="9" s="1"/>
  <c r="E288" i="9" l="1" a="1"/>
  <c r="E288" i="9" s="1"/>
  <c r="F288" i="9" s="1"/>
  <c r="K286" i="9"/>
  <c r="L286" i="9" s="1"/>
  <c r="N286" i="9" s="1"/>
  <c r="V283" i="9"/>
  <c r="T280" i="9"/>
  <c r="U280" i="9" s="1"/>
  <c r="W280" i="9" s="1"/>
  <c r="AA282" i="9"/>
  <c r="AC282" i="9" s="1"/>
  <c r="X281" i="9"/>
  <c r="Y281" i="9" s="1"/>
  <c r="X283" i="9"/>
  <c r="Y283" i="9" s="1"/>
  <c r="D289" i="9"/>
  <c r="B290" i="9"/>
  <c r="C289" i="9"/>
  <c r="V281" i="9"/>
  <c r="L285" i="9"/>
  <c r="M285" i="9" s="1"/>
  <c r="Y282" i="9"/>
  <c r="I287" i="9"/>
  <c r="J287" i="9" s="1"/>
  <c r="L284" i="9"/>
  <c r="N284" i="9" s="1"/>
  <c r="AA278" i="9"/>
  <c r="AB278" i="9" s="1"/>
  <c r="H278" i="9" s="1" a="1"/>
  <c r="H278" i="9" s="1"/>
  <c r="G288" i="9" a="1"/>
  <c r="G288" i="9" s="1"/>
  <c r="AN15" i="2" l="1" a="1"/>
  <c r="AN15" i="2" s="1"/>
  <c r="AN14" i="2" a="1"/>
  <c r="AN14" i="2" s="1"/>
  <c r="Z283" i="9"/>
  <c r="AA283" i="9" s="1"/>
  <c r="AC283" i="9" s="1"/>
  <c r="Z281" i="9"/>
  <c r="AA281" i="9" s="1"/>
  <c r="AC281" i="9" s="1"/>
  <c r="M286" i="9"/>
  <c r="V280" i="9"/>
  <c r="O284" i="9"/>
  <c r="Q284" i="9" s="1"/>
  <c r="X280" i="9"/>
  <c r="Z280" i="9" s="1"/>
  <c r="D290" i="9"/>
  <c r="B291" i="9"/>
  <c r="C290" i="9"/>
  <c r="AC278" i="9"/>
  <c r="K287" i="9"/>
  <c r="I288" i="9"/>
  <c r="K288" i="9" s="1"/>
  <c r="M284" i="9"/>
  <c r="N285" i="9"/>
  <c r="O286" i="9"/>
  <c r="P286" i="9" s="1"/>
  <c r="AB282" i="9"/>
  <c r="H282" i="9" s="1" a="1"/>
  <c r="H282" i="9" s="1"/>
  <c r="E289" i="9" a="1"/>
  <c r="E289" i="9" s="1"/>
  <c r="J288" i="9" l="1"/>
  <c r="L288" i="9"/>
  <c r="N288" i="9" s="1"/>
  <c r="AA280" i="9"/>
  <c r="AC280" i="9" s="1"/>
  <c r="R284" i="9"/>
  <c r="T284" i="9" s="1"/>
  <c r="L287" i="9"/>
  <c r="M287" i="9" s="1"/>
  <c r="Y280" i="9"/>
  <c r="Q286" i="9"/>
  <c r="F289" i="9"/>
  <c r="G289" i="9" a="1"/>
  <c r="G289" i="9" s="1"/>
  <c r="AB281" i="9"/>
  <c r="AB283" i="9"/>
  <c r="H283" i="9" s="1" a="1"/>
  <c r="H283" i="9" s="1"/>
  <c r="E290" i="9" a="1"/>
  <c r="E290" i="9" s="1"/>
  <c r="P284" i="9"/>
  <c r="O285" i="9"/>
  <c r="Q285" i="9" s="1"/>
  <c r="D291" i="9"/>
  <c r="B292" i="9"/>
  <c r="C291" i="9"/>
  <c r="AN19" i="2" l="1" a="1"/>
  <c r="AN19" i="2" s="1"/>
  <c r="H281" i="9" a="1"/>
  <c r="H281" i="9" s="1"/>
  <c r="AN18" i="2" s="1" a="1"/>
  <c r="AN18" i="2" s="1"/>
  <c r="N287" i="9"/>
  <c r="O287" i="9" s="1"/>
  <c r="Q287" i="9" s="1"/>
  <c r="S284" i="9"/>
  <c r="P285" i="9"/>
  <c r="R285" i="9"/>
  <c r="T285" i="9" s="1"/>
  <c r="O288" i="9"/>
  <c r="Q288" i="9" s="1"/>
  <c r="I289" i="9"/>
  <c r="J289" i="9" s="1"/>
  <c r="AB280" i="9"/>
  <c r="H280" i="9" s="1" a="1"/>
  <c r="H280" i="9" s="1"/>
  <c r="U284" i="9"/>
  <c r="V284" i="9" s="1"/>
  <c r="E291" i="9" a="1"/>
  <c r="E291" i="9" s="1"/>
  <c r="F290" i="9"/>
  <c r="G290" i="9" a="1"/>
  <c r="G290" i="9" s="1"/>
  <c r="B293" i="9"/>
  <c r="D292" i="9"/>
  <c r="C292" i="9"/>
  <c r="E292" i="9" s="1" a="1"/>
  <c r="E292" i="9" s="1"/>
  <c r="F292" i="9" s="1"/>
  <c r="M288" i="9"/>
  <c r="R286" i="9"/>
  <c r="T286" i="9" s="1"/>
  <c r="AN17" i="2" l="1" a="1"/>
  <c r="AN17" i="2" s="1"/>
  <c r="AN16" i="2" a="1"/>
  <c r="AN16" i="2" s="1"/>
  <c r="W284" i="9"/>
  <c r="X284" i="9" s="1"/>
  <c r="Z284" i="9" s="1"/>
  <c r="K289" i="9"/>
  <c r="L289" i="9" s="1"/>
  <c r="M289" i="9" s="1"/>
  <c r="P287" i="9"/>
  <c r="P288" i="9"/>
  <c r="U286" i="9"/>
  <c r="W286" i="9" s="1"/>
  <c r="R288" i="9"/>
  <c r="T288" i="9" s="1"/>
  <c r="U285" i="9"/>
  <c r="V285" i="9" s="1"/>
  <c r="G292" i="9" a="1"/>
  <c r="G292" i="9" s="1"/>
  <c r="B294" i="9"/>
  <c r="D293" i="9"/>
  <c r="C293" i="9"/>
  <c r="I290" i="9"/>
  <c r="J290" i="9" s="1"/>
  <c r="R287" i="9"/>
  <c r="S287" i="9" s="1"/>
  <c r="S286" i="9"/>
  <c r="F291" i="9"/>
  <c r="G291" i="9" a="1"/>
  <c r="G291" i="9" s="1"/>
  <c r="S285" i="9"/>
  <c r="E293" i="9" l="1" a="1"/>
  <c r="E293" i="9" s="1"/>
  <c r="F293" i="9" s="1"/>
  <c r="W285" i="9"/>
  <c r="X285" i="9" s="1"/>
  <c r="Y285" i="9" s="1"/>
  <c r="S288" i="9"/>
  <c r="T287" i="9"/>
  <c r="U287" i="9" s="1"/>
  <c r="V287" i="9" s="1"/>
  <c r="AA284" i="9"/>
  <c r="AC284" i="9" s="1"/>
  <c r="U288" i="9"/>
  <c r="W288" i="9" s="1"/>
  <c r="X286" i="9"/>
  <c r="Y286" i="9" s="1"/>
  <c r="I291" i="9"/>
  <c r="K291" i="9" s="1"/>
  <c r="Y284" i="9"/>
  <c r="K290" i="9"/>
  <c r="G293" i="9" a="1"/>
  <c r="G293" i="9" s="1"/>
  <c r="N289" i="9"/>
  <c r="C294" i="9"/>
  <c r="B295" i="9"/>
  <c r="D294" i="9"/>
  <c r="I292" i="9"/>
  <c r="K292" i="9" s="1"/>
  <c r="V286" i="9"/>
  <c r="W287" i="9" l="1"/>
  <c r="X287" i="9" s="1"/>
  <c r="Y287" i="9" s="1"/>
  <c r="L292" i="9"/>
  <c r="N292" i="9" s="1"/>
  <c r="X288" i="9"/>
  <c r="Z288" i="9" s="1"/>
  <c r="L291" i="9"/>
  <c r="N291" i="9" s="1"/>
  <c r="Z286" i="9"/>
  <c r="Z285" i="9"/>
  <c r="V288" i="9"/>
  <c r="D295" i="9"/>
  <c r="C295" i="9"/>
  <c r="B296" i="9"/>
  <c r="O289" i="9"/>
  <c r="Q289" i="9" s="1"/>
  <c r="L290" i="9"/>
  <c r="M290" i="9" s="1"/>
  <c r="E294" i="9" a="1"/>
  <c r="E294" i="9" s="1"/>
  <c r="J292" i="9"/>
  <c r="J291" i="9"/>
  <c r="AB284" i="9"/>
  <c r="H284" i="9" s="1" a="1"/>
  <c r="H284" i="9" s="1"/>
  <c r="I293" i="9"/>
  <c r="K293" i="9" s="1"/>
  <c r="AN20" i="2" l="1" a="1"/>
  <c r="AN20" i="2" s="1"/>
  <c r="P289" i="9"/>
  <c r="O291" i="9"/>
  <c r="Q291" i="9" s="1"/>
  <c r="AA288" i="9"/>
  <c r="AC288" i="9" s="1"/>
  <c r="R289" i="9"/>
  <c r="T289" i="9" s="1"/>
  <c r="L293" i="9"/>
  <c r="N293" i="9" s="1"/>
  <c r="O292" i="9"/>
  <c r="Q292" i="9" s="1"/>
  <c r="J293" i="9"/>
  <c r="N290" i="9"/>
  <c r="AA286" i="9"/>
  <c r="AC286" i="9" s="1"/>
  <c r="Y288" i="9"/>
  <c r="M291" i="9"/>
  <c r="Z287" i="9"/>
  <c r="F294" i="9"/>
  <c r="G294" i="9" a="1"/>
  <c r="G294" i="9" s="1"/>
  <c r="D296" i="9"/>
  <c r="B297" i="9"/>
  <c r="C296" i="9"/>
  <c r="M292" i="9"/>
  <c r="AA285" i="9"/>
  <c r="AC285" i="9" s="1"/>
  <c r="E295" i="9" a="1"/>
  <c r="E295" i="9" s="1"/>
  <c r="E296" i="9" l="1" a="1"/>
  <c r="E296" i="9" s="1"/>
  <c r="F296" i="9" s="1"/>
  <c r="AB285" i="9"/>
  <c r="H285" i="9" s="1" a="1"/>
  <c r="H285" i="9" s="1"/>
  <c r="U289" i="9"/>
  <c r="W289" i="9" s="1"/>
  <c r="R292" i="9"/>
  <c r="S292" i="9" s="1"/>
  <c r="O293" i="9"/>
  <c r="Q293" i="9" s="1"/>
  <c r="R291" i="9"/>
  <c r="T291" i="9" s="1"/>
  <c r="P292" i="9"/>
  <c r="AB288" i="9"/>
  <c r="D297" i="9"/>
  <c r="C297" i="9"/>
  <c r="B298" i="9"/>
  <c r="AB286" i="9"/>
  <c r="H286" i="9" s="1" a="1"/>
  <c r="H286" i="9" s="1"/>
  <c r="M293" i="9"/>
  <c r="AA287" i="9"/>
  <c r="AC287" i="9" s="1"/>
  <c r="S289" i="9"/>
  <c r="G296" i="9" a="1"/>
  <c r="G296" i="9" s="1"/>
  <c r="F295" i="9"/>
  <c r="G295" i="9" a="1"/>
  <c r="G295" i="9" s="1"/>
  <c r="P291" i="9"/>
  <c r="I294" i="9"/>
  <c r="K294" i="9" s="1"/>
  <c r="O290" i="9"/>
  <c r="P290" i="9" s="1"/>
  <c r="E297" i="9" l="1" a="1"/>
  <c r="E297" i="9" s="1"/>
  <c r="F297" i="9" s="1"/>
  <c r="AN22" i="2" a="1"/>
  <c r="AN22" i="2" s="1"/>
  <c r="AN21" i="2" a="1"/>
  <c r="AN21" i="2" s="1"/>
  <c r="H288" i="9" a="1"/>
  <c r="H288" i="9" s="1"/>
  <c r="G297" i="9" a="1"/>
  <c r="G297" i="9" s="1"/>
  <c r="I297" i="9" s="1"/>
  <c r="K297" i="9" s="1"/>
  <c r="AB287" i="9"/>
  <c r="H287" i="9" s="1" a="1"/>
  <c r="H287" i="9" s="1"/>
  <c r="AN24" i="2" s="1" a="1"/>
  <c r="AN24" i="2" s="1"/>
  <c r="Q290" i="9"/>
  <c r="R290" i="9" s="1"/>
  <c r="T290" i="9" s="1"/>
  <c r="L294" i="9"/>
  <c r="M294" i="9" s="1"/>
  <c r="R293" i="9"/>
  <c r="S293" i="9" s="1"/>
  <c r="U291" i="9"/>
  <c r="W291" i="9" s="1"/>
  <c r="X289" i="9"/>
  <c r="Z289" i="9" s="1"/>
  <c r="P293" i="9"/>
  <c r="T292" i="9"/>
  <c r="I295" i="9"/>
  <c r="J295" i="9" s="1"/>
  <c r="J294" i="9"/>
  <c r="I296" i="9"/>
  <c r="J296" i="9" s="1"/>
  <c r="C298" i="9"/>
  <c r="D298" i="9"/>
  <c r="B299" i="9"/>
  <c r="S291" i="9"/>
  <c r="V289" i="9"/>
  <c r="AN23" i="2" l="1" a="1"/>
  <c r="AN23" i="2" s="1"/>
  <c r="T293" i="9"/>
  <c r="U293" i="9" s="1"/>
  <c r="V293" i="9" s="1"/>
  <c r="AA289" i="9"/>
  <c r="AB289" i="9" s="1"/>
  <c r="U290" i="9"/>
  <c r="W290" i="9" s="1"/>
  <c r="X291" i="9"/>
  <c r="Y291" i="9" s="1"/>
  <c r="L297" i="9"/>
  <c r="M297" i="9" s="1"/>
  <c r="K295" i="9"/>
  <c r="V291" i="9"/>
  <c r="B300" i="9"/>
  <c r="D299" i="9"/>
  <c r="C299" i="9"/>
  <c r="S290" i="9"/>
  <c r="U292" i="9"/>
  <c r="W292" i="9" s="1"/>
  <c r="K296" i="9"/>
  <c r="J297" i="9"/>
  <c r="Y289" i="9"/>
  <c r="H289" i="9" s="1" a="1"/>
  <c r="H289" i="9" s="1"/>
  <c r="N294" i="9"/>
  <c r="E298" i="9" a="1"/>
  <c r="E298" i="9" s="1"/>
  <c r="AN25" i="2" l="1" a="1"/>
  <c r="AN25" i="2" s="1"/>
  <c r="Z291" i="9"/>
  <c r="AA291" i="9" s="1"/>
  <c r="AB291" i="9" s="1"/>
  <c r="H291" i="9" s="1" a="1"/>
  <c r="H291" i="9" s="1"/>
  <c r="AC289" i="9"/>
  <c r="X292" i="9"/>
  <c r="Z292" i="9" s="1"/>
  <c r="X290" i="9"/>
  <c r="Z290" i="9" s="1"/>
  <c r="V292" i="9"/>
  <c r="O294" i="9"/>
  <c r="P294" i="9" s="1"/>
  <c r="L295" i="9"/>
  <c r="N295" i="9" s="1"/>
  <c r="V290" i="9"/>
  <c r="D300" i="9"/>
  <c r="C300" i="9"/>
  <c r="B301" i="9"/>
  <c r="W293" i="9"/>
  <c r="N297" i="9"/>
  <c r="L296" i="9"/>
  <c r="M296" i="9" s="1"/>
  <c r="E299" i="9" a="1"/>
  <c r="E299" i="9" s="1"/>
  <c r="F298" i="9"/>
  <c r="G298" i="9" a="1"/>
  <c r="G298" i="9" s="1"/>
  <c r="E300" i="9" l="1" a="1"/>
  <c r="E300" i="9" s="1"/>
  <c r="F300" i="9" s="1"/>
  <c r="M295" i="9"/>
  <c r="AC291" i="9"/>
  <c r="N296" i="9"/>
  <c r="O296" i="9" s="1"/>
  <c r="Q296" i="9" s="1"/>
  <c r="AA290" i="9"/>
  <c r="AB290" i="9" s="1"/>
  <c r="H290" i="9" s="1" a="1"/>
  <c r="H290" i="9" s="1"/>
  <c r="AA292" i="9"/>
  <c r="AC292" i="9" s="1"/>
  <c r="O295" i="9"/>
  <c r="Q295" i="9" s="1"/>
  <c r="X293" i="9"/>
  <c r="Y293" i="9" s="1"/>
  <c r="O297" i="9"/>
  <c r="Q297" i="9" s="1"/>
  <c r="I298" i="9"/>
  <c r="K298" i="9" s="1"/>
  <c r="C301" i="9"/>
  <c r="D301" i="9"/>
  <c r="B302" i="9"/>
  <c r="Q294" i="9"/>
  <c r="Y290" i="9"/>
  <c r="F299" i="9"/>
  <c r="G299" i="9" a="1"/>
  <c r="G299" i="9" s="1"/>
  <c r="Y292" i="9"/>
  <c r="G300" i="9" l="1" a="1"/>
  <c r="G300" i="9" s="1"/>
  <c r="I300" i="9" s="1"/>
  <c r="K300" i="9" s="1"/>
  <c r="L300" i="9" s="1"/>
  <c r="M300" i="9" s="1"/>
  <c r="AN27" i="2" a="1"/>
  <c r="AN27" i="2" s="1"/>
  <c r="AN26" i="2" a="1"/>
  <c r="AN26" i="2" s="1"/>
  <c r="AC290" i="9"/>
  <c r="P296" i="9"/>
  <c r="R295" i="9"/>
  <c r="S295" i="9" s="1"/>
  <c r="L298" i="9"/>
  <c r="N298" i="9" s="1"/>
  <c r="R297" i="9"/>
  <c r="S297" i="9" s="1"/>
  <c r="R296" i="9"/>
  <c r="S296" i="9" s="1"/>
  <c r="I299" i="9"/>
  <c r="J299" i="9" s="1"/>
  <c r="Z293" i="9"/>
  <c r="AB292" i="9"/>
  <c r="H292" i="9" s="1" a="1"/>
  <c r="H292" i="9" s="1"/>
  <c r="J298" i="9"/>
  <c r="E301" i="9" a="1"/>
  <c r="E301" i="9" s="1"/>
  <c r="P295" i="9"/>
  <c r="P297" i="9"/>
  <c r="R294" i="9"/>
  <c r="T294" i="9" s="1"/>
  <c r="D302" i="9"/>
  <c r="B303" i="9"/>
  <c r="C302" i="9"/>
  <c r="J300" i="9" l="1"/>
  <c r="E302" i="9" a="1"/>
  <c r="E302" i="9" s="1"/>
  <c r="F302" i="9" s="1"/>
  <c r="AN28" i="2" a="1"/>
  <c r="AN28" i="2" s="1"/>
  <c r="T296" i="9"/>
  <c r="U296" i="9" s="1"/>
  <c r="V296" i="9" s="1"/>
  <c r="M298" i="9"/>
  <c r="T297" i="9"/>
  <c r="U297" i="9" s="1"/>
  <c r="V297" i="9" s="1"/>
  <c r="N300" i="9"/>
  <c r="O300" i="9" s="1"/>
  <c r="P300" i="9" s="1"/>
  <c r="K299" i="9"/>
  <c r="L299" i="9" s="1"/>
  <c r="N299" i="9" s="1"/>
  <c r="U294" i="9"/>
  <c r="W294" i="9" s="1"/>
  <c r="O298" i="9"/>
  <c r="P298" i="9" s="1"/>
  <c r="B304" i="9"/>
  <c r="D303" i="9"/>
  <c r="C303" i="9"/>
  <c r="S294" i="9"/>
  <c r="T295" i="9"/>
  <c r="F301" i="9"/>
  <c r="G301" i="9" a="1"/>
  <c r="G301" i="9" s="1"/>
  <c r="AA293" i="9"/>
  <c r="AC293" i="9" s="1"/>
  <c r="G302" i="9" a="1"/>
  <c r="G302" i="9" s="1"/>
  <c r="E303" i="9" l="1" a="1"/>
  <c r="E303" i="9" s="1"/>
  <c r="F303" i="9" s="1"/>
  <c r="W297" i="9"/>
  <c r="X297" i="9" s="1"/>
  <c r="Y297" i="9" s="1"/>
  <c r="Q300" i="9"/>
  <c r="R300" i="9" s="1"/>
  <c r="T300" i="9" s="1"/>
  <c r="W296" i="9"/>
  <c r="X296" i="9" s="1"/>
  <c r="Y296" i="9" s="1"/>
  <c r="O299" i="9"/>
  <c r="P299" i="9" s="1"/>
  <c r="X294" i="9"/>
  <c r="Z294" i="9" s="1"/>
  <c r="I302" i="9"/>
  <c r="J302" i="9" s="1"/>
  <c r="M299" i="9"/>
  <c r="Q298" i="9"/>
  <c r="AB293" i="9"/>
  <c r="H293" i="9" s="1" a="1"/>
  <c r="H293" i="9" s="1"/>
  <c r="I301" i="9"/>
  <c r="J301" i="9" s="1"/>
  <c r="C304" i="9"/>
  <c r="B305" i="9"/>
  <c r="D304" i="9"/>
  <c r="V294" i="9"/>
  <c r="U295" i="9"/>
  <c r="W295" i="9" s="1"/>
  <c r="G303" i="9" l="1" a="1"/>
  <c r="G303" i="9" s="1"/>
  <c r="I303" i="9" s="1"/>
  <c r="K303" i="9" s="1"/>
  <c r="AN29" i="2" a="1"/>
  <c r="AN29" i="2" s="1"/>
  <c r="V295" i="9"/>
  <c r="K302" i="9"/>
  <c r="L302" i="9" s="1"/>
  <c r="M302" i="9" s="1"/>
  <c r="Z297" i="9"/>
  <c r="AA297" i="9" s="1"/>
  <c r="AC297" i="9" s="1"/>
  <c r="Y294" i="9"/>
  <c r="S300" i="9"/>
  <c r="X295" i="9"/>
  <c r="Y295" i="9" s="1"/>
  <c r="AA294" i="9"/>
  <c r="AC294" i="9" s="1"/>
  <c r="U300" i="9"/>
  <c r="V300" i="9" s="1"/>
  <c r="C305" i="9"/>
  <c r="B306" i="9"/>
  <c r="D305" i="9"/>
  <c r="K301" i="9"/>
  <c r="Z296" i="9"/>
  <c r="R298" i="9"/>
  <c r="T298" i="9" s="1"/>
  <c r="E304" i="9" a="1"/>
  <c r="E304" i="9" s="1"/>
  <c r="Q299" i="9"/>
  <c r="W300" i="9" l="1"/>
  <c r="J303" i="9"/>
  <c r="AB294" i="9"/>
  <c r="H294" i="9" s="1" a="1"/>
  <c r="H294" i="9" s="1"/>
  <c r="U298" i="9"/>
  <c r="V298" i="9" s="1"/>
  <c r="L303" i="9"/>
  <c r="N303" i="9" s="1"/>
  <c r="AA296" i="9"/>
  <c r="AC296" i="9" s="1"/>
  <c r="F304" i="9"/>
  <c r="G304" i="9" a="1"/>
  <c r="G304" i="9" s="1"/>
  <c r="D306" i="9"/>
  <c r="B307" i="9"/>
  <c r="C306" i="9"/>
  <c r="E306" i="9" s="1" a="1"/>
  <c r="E306" i="9" s="1"/>
  <c r="L301" i="9"/>
  <c r="M301" i="9" s="1"/>
  <c r="S298" i="9"/>
  <c r="Z295" i="9"/>
  <c r="AB297" i="9"/>
  <c r="H297" i="9" s="1" a="1"/>
  <c r="H297" i="9" s="1"/>
  <c r="R299" i="9"/>
  <c r="T299" i="9" s="1"/>
  <c r="X300" i="9"/>
  <c r="Y300" i="9" s="1"/>
  <c r="N302" i="9"/>
  <c r="E305" i="9" a="1"/>
  <c r="E305" i="9" s="1"/>
  <c r="F306" i="9" l="1"/>
  <c r="AN30" i="2" a="1"/>
  <c r="AN30" i="2" s="1"/>
  <c r="Z300" i="9"/>
  <c r="AA300" i="9" s="1"/>
  <c r="AC300" i="9" s="1"/>
  <c r="AB296" i="9"/>
  <c r="H296" i="9" s="1" a="1"/>
  <c r="H296" i="9" s="1"/>
  <c r="AN33" i="2" s="1" a="1"/>
  <c r="AN33" i="2" s="1"/>
  <c r="S299" i="9"/>
  <c r="O303" i="9"/>
  <c r="Q303" i="9" s="1"/>
  <c r="U299" i="9"/>
  <c r="V299" i="9" s="1"/>
  <c r="B308" i="9"/>
  <c r="C307" i="9"/>
  <c r="D307" i="9"/>
  <c r="F305" i="9"/>
  <c r="G305" i="9" a="1"/>
  <c r="G305" i="9" s="1"/>
  <c r="G306" i="9" a="1"/>
  <c r="G306" i="9" s="1"/>
  <c r="M303" i="9"/>
  <c r="AA295" i="9"/>
  <c r="AB295" i="9" s="1"/>
  <c r="I304" i="9"/>
  <c r="J304" i="9" s="1"/>
  <c r="O302" i="9"/>
  <c r="Q302" i="9" s="1"/>
  <c r="N301" i="9"/>
  <c r="W298" i="9"/>
  <c r="H295" i="9" l="1" a="1"/>
  <c r="H295" i="9" s="1"/>
  <c r="P303" i="9"/>
  <c r="AB300" i="9"/>
  <c r="H300" i="9" s="1" a="1"/>
  <c r="H300" i="9" s="1"/>
  <c r="AC295" i="9"/>
  <c r="R302" i="9"/>
  <c r="S302" i="9" s="1"/>
  <c r="I306" i="9"/>
  <c r="K306" i="9" s="1"/>
  <c r="W299" i="9"/>
  <c r="I305" i="9"/>
  <c r="K305" i="9" s="1"/>
  <c r="P302" i="9"/>
  <c r="X298" i="9"/>
  <c r="Y298" i="9" s="1"/>
  <c r="K304" i="9"/>
  <c r="E307" i="9" a="1"/>
  <c r="E307" i="9" s="1"/>
  <c r="R303" i="9"/>
  <c r="T303" i="9" s="1"/>
  <c r="D308" i="9"/>
  <c r="B309" i="9"/>
  <c r="C308" i="9"/>
  <c r="O301" i="9"/>
  <c r="P301" i="9" s="1"/>
  <c r="E308" i="9" l="1" a="1"/>
  <c r="E308" i="9" s="1"/>
  <c r="F308" i="9" s="1"/>
  <c r="AN32" i="2" a="1"/>
  <c r="AN32" i="2" s="1"/>
  <c r="AN31" i="2" a="1"/>
  <c r="AN31" i="2" s="1"/>
  <c r="J306" i="9"/>
  <c r="S303" i="9"/>
  <c r="L305" i="9"/>
  <c r="N305" i="9" s="1"/>
  <c r="L306" i="9"/>
  <c r="M306" i="9" s="1"/>
  <c r="U303" i="9"/>
  <c r="W303" i="9" s="1"/>
  <c r="X299" i="9"/>
  <c r="Y299" i="9" s="1"/>
  <c r="G308" i="9" a="1"/>
  <c r="G308" i="9" s="1"/>
  <c r="Z298" i="9"/>
  <c r="L304" i="9"/>
  <c r="N304" i="9" s="1"/>
  <c r="T302" i="9"/>
  <c r="Q301" i="9"/>
  <c r="C309" i="9"/>
  <c r="B310" i="9"/>
  <c r="D309" i="9"/>
  <c r="J305" i="9"/>
  <c r="F307" i="9"/>
  <c r="G307" i="9" a="1"/>
  <c r="G307" i="9" s="1"/>
  <c r="M305" i="9" l="1"/>
  <c r="V303" i="9"/>
  <c r="M304" i="9"/>
  <c r="I308" i="9"/>
  <c r="K308" i="9" s="1"/>
  <c r="N306" i="9"/>
  <c r="O304" i="9"/>
  <c r="P304" i="9" s="1"/>
  <c r="D310" i="9"/>
  <c r="B311" i="9"/>
  <c r="C310" i="9"/>
  <c r="AA298" i="9"/>
  <c r="AB298" i="9" s="1"/>
  <c r="H298" i="9" s="1" a="1"/>
  <c r="H298" i="9" s="1"/>
  <c r="X303" i="9"/>
  <c r="Z303" i="9" s="1"/>
  <c r="E309" i="9" a="1"/>
  <c r="E309" i="9" s="1"/>
  <c r="O305" i="9"/>
  <c r="P305" i="9" s="1"/>
  <c r="I307" i="9"/>
  <c r="J307" i="9" s="1"/>
  <c r="R301" i="9"/>
  <c r="T301" i="9" s="1"/>
  <c r="Z299" i="9"/>
  <c r="U302" i="9"/>
  <c r="V302" i="9" s="1"/>
  <c r="AN34" i="2" l="1" a="1"/>
  <c r="AN34" i="2" s="1"/>
  <c r="J308" i="9"/>
  <c r="Q304" i="9"/>
  <c r="R304" i="9" s="1"/>
  <c r="Y303" i="9"/>
  <c r="K307" i="9"/>
  <c r="L307" i="9" s="1"/>
  <c r="N307" i="9" s="1"/>
  <c r="U301" i="9"/>
  <c r="W301" i="9" s="1"/>
  <c r="L308" i="9"/>
  <c r="M308" i="9" s="1"/>
  <c r="W302" i="9"/>
  <c r="AC298" i="9"/>
  <c r="AA303" i="9"/>
  <c r="AB303" i="9" s="1"/>
  <c r="Q305" i="9"/>
  <c r="O306" i="9"/>
  <c r="P306" i="9" s="1"/>
  <c r="S301" i="9"/>
  <c r="E310" i="9" a="1"/>
  <c r="E310" i="9" s="1"/>
  <c r="AA299" i="9"/>
  <c r="AB299" i="9" s="1"/>
  <c r="H299" i="9" s="1" a="1"/>
  <c r="H299" i="9" s="1"/>
  <c r="AN36" i="2" s="1" a="1"/>
  <c r="AN36" i="2" s="1"/>
  <c r="F309" i="9"/>
  <c r="G309" i="9" a="1"/>
  <c r="G309" i="9" s="1"/>
  <c r="B312" i="9"/>
  <c r="D311" i="9"/>
  <c r="C311" i="9"/>
  <c r="E311" i="9" s="1" a="1"/>
  <c r="E311" i="9" s="1"/>
  <c r="F311" i="9" s="1"/>
  <c r="H303" i="9" l="1" a="1"/>
  <c r="H303" i="9" s="1"/>
  <c r="AN35" i="2" a="1"/>
  <c r="AN35" i="2" s="1"/>
  <c r="S304" i="9"/>
  <c r="T304" i="9"/>
  <c r="U304" i="9" s="1"/>
  <c r="V304" i="9" s="1"/>
  <c r="N308" i="9"/>
  <c r="O308" i="9" s="1"/>
  <c r="Q308" i="9" s="1"/>
  <c r="Q306" i="9"/>
  <c r="R306" i="9" s="1"/>
  <c r="T306" i="9" s="1"/>
  <c r="AC299" i="9"/>
  <c r="O307" i="9"/>
  <c r="P307" i="9" s="1"/>
  <c r="X301" i="9"/>
  <c r="Z301" i="9" s="1"/>
  <c r="X302" i="9"/>
  <c r="Z302" i="9" s="1"/>
  <c r="C312" i="9"/>
  <c r="D312" i="9"/>
  <c r="B313" i="9"/>
  <c r="AC303" i="9"/>
  <c r="G311" i="9" a="1"/>
  <c r="G311" i="9" s="1"/>
  <c r="M307" i="9"/>
  <c r="F310" i="9"/>
  <c r="G310" i="9" a="1"/>
  <c r="G310" i="9" s="1"/>
  <c r="I309" i="9"/>
  <c r="J309" i="9" s="1"/>
  <c r="V301" i="9"/>
  <c r="R305" i="9"/>
  <c r="S305" i="9" s="1"/>
  <c r="E312" i="9" l="1" a="1"/>
  <c r="E312" i="9" s="1"/>
  <c r="F312" i="9" s="1"/>
  <c r="P308" i="9"/>
  <c r="K309" i="9"/>
  <c r="L309" i="9" s="1"/>
  <c r="M309" i="9" s="1"/>
  <c r="Y302" i="9"/>
  <c r="Y301" i="9"/>
  <c r="T305" i="9"/>
  <c r="U305" i="9" s="1"/>
  <c r="W305" i="9" s="1"/>
  <c r="S306" i="9"/>
  <c r="W304" i="9"/>
  <c r="X304" i="9" s="1"/>
  <c r="Z304" i="9" s="1"/>
  <c r="U306" i="9"/>
  <c r="W306" i="9" s="1"/>
  <c r="C313" i="9"/>
  <c r="D313" i="9"/>
  <c r="B314" i="9"/>
  <c r="AA301" i="9"/>
  <c r="AB301" i="9" s="1"/>
  <c r="I311" i="9"/>
  <c r="K311" i="9" s="1"/>
  <c r="R308" i="9"/>
  <c r="S308" i="9" s="1"/>
  <c r="I310" i="9"/>
  <c r="J310" i="9" s="1"/>
  <c r="AA302" i="9"/>
  <c r="AC302" i="9" s="1"/>
  <c r="Q307" i="9"/>
  <c r="G312" i="9" l="1" a="1"/>
  <c r="G312" i="9" s="1"/>
  <c r="I312" i="9" s="1"/>
  <c r="J312" i="9" s="1"/>
  <c r="H301" i="9" a="1"/>
  <c r="H301" i="9" s="1"/>
  <c r="V305" i="9"/>
  <c r="V306" i="9"/>
  <c r="N309" i="9"/>
  <c r="O309" i="9" s="1"/>
  <c r="Q309" i="9" s="1"/>
  <c r="L311" i="9"/>
  <c r="N311" i="9" s="1"/>
  <c r="AA304" i="9"/>
  <c r="AB304" i="9" s="1"/>
  <c r="X306" i="9"/>
  <c r="Y306" i="9" s="1"/>
  <c r="K310" i="9"/>
  <c r="E313" i="9" a="1"/>
  <c r="E313" i="9" s="1"/>
  <c r="Y304" i="9"/>
  <c r="X305" i="9"/>
  <c r="Y305" i="9" s="1"/>
  <c r="J311" i="9"/>
  <c r="R307" i="9"/>
  <c r="S307" i="9" s="1"/>
  <c r="T308" i="9"/>
  <c r="AB302" i="9"/>
  <c r="AC301" i="9"/>
  <c r="D314" i="9"/>
  <c r="C314" i="9"/>
  <c r="B315" i="9"/>
  <c r="K312" i="9" l="1"/>
  <c r="AN37" i="2" a="1"/>
  <c r="AN37" i="2" s="1"/>
  <c r="H304" i="9" a="1"/>
  <c r="H304" i="9" s="1"/>
  <c r="H302" i="9" a="1"/>
  <c r="H302" i="9" s="1"/>
  <c r="AN39" i="2" s="1" a="1"/>
  <c r="AN39" i="2" s="1"/>
  <c r="AC304" i="9"/>
  <c r="P309" i="9"/>
  <c r="Z305" i="9"/>
  <c r="AA305" i="9" s="1"/>
  <c r="AB305" i="9" s="1"/>
  <c r="H305" i="9" s="1" a="1"/>
  <c r="H305" i="9" s="1"/>
  <c r="T307" i="9"/>
  <c r="U307" i="9" s="1"/>
  <c r="V307" i="9" s="1"/>
  <c r="M311" i="9"/>
  <c r="Z306" i="9"/>
  <c r="AA306" i="9" s="1"/>
  <c r="AC306" i="9" s="1"/>
  <c r="R309" i="9"/>
  <c r="T309" i="9" s="1"/>
  <c r="O311" i="9"/>
  <c r="Q311" i="9" s="1"/>
  <c r="U308" i="9"/>
  <c r="V308" i="9" s="1"/>
  <c r="E314" i="9" a="1"/>
  <c r="E314" i="9" s="1"/>
  <c r="L312" i="9"/>
  <c r="M312" i="9" s="1"/>
  <c r="B316" i="9"/>
  <c r="D315" i="9"/>
  <c r="C315" i="9"/>
  <c r="L310" i="9"/>
  <c r="N310" i="9" s="1"/>
  <c r="F313" i="9"/>
  <c r="G313" i="9" a="1"/>
  <c r="G313" i="9" s="1"/>
  <c r="E315" i="9" l="1" a="1"/>
  <c r="E315" i="9" s="1"/>
  <c r="F315" i="9" s="1"/>
  <c r="AN41" i="2" a="1"/>
  <c r="AN41" i="2" s="1"/>
  <c r="AN40" i="2" a="1"/>
  <c r="AN40" i="2" s="1"/>
  <c r="AN38" i="2" a="1"/>
  <c r="AN38" i="2" s="1"/>
  <c r="AC305" i="9"/>
  <c r="W308" i="9"/>
  <c r="P311" i="9"/>
  <c r="G315" i="9" a="1"/>
  <c r="G315" i="9" s="1"/>
  <c r="I315" i="9" s="1"/>
  <c r="K315" i="9" s="1"/>
  <c r="R311" i="9"/>
  <c r="T311" i="9" s="1"/>
  <c r="O310" i="9"/>
  <c r="Q310" i="9" s="1"/>
  <c r="U309" i="9"/>
  <c r="V309" i="9" s="1"/>
  <c r="I313" i="9"/>
  <c r="K313" i="9" s="1"/>
  <c r="B317" i="9"/>
  <c r="C316" i="9"/>
  <c r="D316" i="9"/>
  <c r="F314" i="9"/>
  <c r="G314" i="9" a="1"/>
  <c r="G314" i="9" s="1"/>
  <c r="X308" i="9"/>
  <c r="Z308" i="9" s="1"/>
  <c r="M310" i="9"/>
  <c r="N312" i="9"/>
  <c r="AB306" i="9"/>
  <c r="H306" i="9" s="1" a="1"/>
  <c r="H306" i="9" s="1"/>
  <c r="S309" i="9"/>
  <c r="W307" i="9"/>
  <c r="AN42" i="2" l="1" a="1"/>
  <c r="AN42" i="2" s="1"/>
  <c r="S311" i="9"/>
  <c r="W309" i="9"/>
  <c r="AA308" i="9"/>
  <c r="AB308" i="9" s="1"/>
  <c r="L315" i="9"/>
  <c r="N315" i="9" s="1"/>
  <c r="L313" i="9"/>
  <c r="M313" i="9" s="1"/>
  <c r="R310" i="9"/>
  <c r="S310" i="9" s="1"/>
  <c r="C317" i="9"/>
  <c r="B318" i="9"/>
  <c r="D317" i="9"/>
  <c r="X309" i="9"/>
  <c r="Y309" i="9" s="1"/>
  <c r="P310" i="9"/>
  <c r="X307" i="9"/>
  <c r="Z307" i="9" s="1"/>
  <c r="Y308" i="9"/>
  <c r="J315" i="9"/>
  <c r="J313" i="9"/>
  <c r="E316" i="9" a="1"/>
  <c r="E316" i="9" s="1"/>
  <c r="U311" i="9"/>
  <c r="V311" i="9" s="1"/>
  <c r="I314" i="9"/>
  <c r="K314" i="9" s="1"/>
  <c r="O312" i="9"/>
  <c r="P312" i="9" s="1"/>
  <c r="H308" i="9" l="1" a="1"/>
  <c r="H308" i="9" s="1"/>
  <c r="Q312" i="9"/>
  <c r="R312" i="9" s="1"/>
  <c r="T312" i="9" s="1"/>
  <c r="Z309" i="9"/>
  <c r="AA309" i="9" s="1"/>
  <c r="AC309" i="9" s="1"/>
  <c r="AC308" i="9"/>
  <c r="O315" i="9"/>
  <c r="P315" i="9" s="1"/>
  <c r="L314" i="9"/>
  <c r="N314" i="9" s="1"/>
  <c r="AA307" i="9"/>
  <c r="AB307" i="9" s="1"/>
  <c r="N313" i="9"/>
  <c r="E317" i="9" a="1"/>
  <c r="E317" i="9" s="1"/>
  <c r="M315" i="9"/>
  <c r="W311" i="9"/>
  <c r="Y307" i="9"/>
  <c r="D318" i="9"/>
  <c r="C318" i="9"/>
  <c r="B319" i="9"/>
  <c r="F316" i="9"/>
  <c r="G316" i="9" a="1"/>
  <c r="G316" i="9" s="1"/>
  <c r="T310" i="9"/>
  <c r="J314" i="9"/>
  <c r="H307" i="9" l="1" a="1"/>
  <c r="H307" i="9" s="1"/>
  <c r="AR13" i="2" a="1"/>
  <c r="AR13" i="2" s="1"/>
  <c r="AR12" i="2" a="1"/>
  <c r="AR12" i="2" s="1"/>
  <c r="E318" i="9" a="1"/>
  <c r="E318" i="9" s="1"/>
  <c r="F318" i="9" s="1"/>
  <c r="AC307" i="9"/>
  <c r="AB309" i="9"/>
  <c r="O314" i="9"/>
  <c r="Q314" i="9" s="1"/>
  <c r="U312" i="9"/>
  <c r="W312" i="9" s="1"/>
  <c r="X311" i="9"/>
  <c r="Z311" i="9" s="1"/>
  <c r="F317" i="9"/>
  <c r="G317" i="9" a="1"/>
  <c r="G317" i="9" s="1"/>
  <c r="M314" i="9"/>
  <c r="S312" i="9"/>
  <c r="Q315" i="9"/>
  <c r="I316" i="9"/>
  <c r="K316" i="9" s="1"/>
  <c r="U310" i="9"/>
  <c r="W310" i="9" s="1"/>
  <c r="B320" i="9"/>
  <c r="D319" i="9"/>
  <c r="C319" i="9"/>
  <c r="O313" i="9"/>
  <c r="P313" i="9" s="1"/>
  <c r="G318" i="9" l="1" a="1"/>
  <c r="G318" i="9" s="1"/>
  <c r="E319" i="9" a="1"/>
  <c r="E319" i="9" s="1"/>
  <c r="F319" i="9" s="1"/>
  <c r="H309" i="9" a="1"/>
  <c r="H309" i="9" s="1"/>
  <c r="V310" i="9"/>
  <c r="Y311" i="9"/>
  <c r="V312" i="9"/>
  <c r="L316" i="9"/>
  <c r="N316" i="9" s="1"/>
  <c r="X312" i="9"/>
  <c r="Z312" i="9" s="1"/>
  <c r="R314" i="9"/>
  <c r="T314" i="9" s="1"/>
  <c r="R315" i="9"/>
  <c r="T315" i="9" s="1"/>
  <c r="AA311" i="9"/>
  <c r="AC311" i="9" s="1"/>
  <c r="C320" i="9"/>
  <c r="B321" i="9"/>
  <c r="D320" i="9"/>
  <c r="I318" i="9"/>
  <c r="J318" i="9" s="1"/>
  <c r="J316" i="9"/>
  <c r="I317" i="9"/>
  <c r="J317" i="9" s="1"/>
  <c r="P314" i="9"/>
  <c r="X310" i="9"/>
  <c r="Y310" i="9" s="1"/>
  <c r="Q313" i="9"/>
  <c r="G319" i="9" a="1"/>
  <c r="G319" i="9" s="1"/>
  <c r="E320" i="9" l="1" a="1"/>
  <c r="E320" i="9" s="1"/>
  <c r="F320" i="9" s="1"/>
  <c r="AR14" i="2" a="1"/>
  <c r="AR14" i="2" s="1"/>
  <c r="Y312" i="9"/>
  <c r="AB311" i="9"/>
  <c r="H311" i="9" s="1" a="1"/>
  <c r="H311" i="9" s="1"/>
  <c r="S315" i="9"/>
  <c r="U314" i="9"/>
  <c r="W314" i="9" s="1"/>
  <c r="AA312" i="9"/>
  <c r="AC312" i="9" s="1"/>
  <c r="O316" i="9"/>
  <c r="P316" i="9" s="1"/>
  <c r="S314" i="9"/>
  <c r="K318" i="9"/>
  <c r="U315" i="9"/>
  <c r="V315" i="9" s="1"/>
  <c r="Z310" i="9"/>
  <c r="I319" i="9"/>
  <c r="J319" i="9" s="1"/>
  <c r="K317" i="9"/>
  <c r="M316" i="9"/>
  <c r="G320" i="9" a="1"/>
  <c r="G320" i="9" s="1"/>
  <c r="R313" i="9"/>
  <c r="T313" i="9" s="1"/>
  <c r="C321" i="9"/>
  <c r="D321" i="9"/>
  <c r="B322" i="9"/>
  <c r="K319" i="9" l="1"/>
  <c r="L319" i="9" s="1"/>
  <c r="M319" i="9" s="1"/>
  <c r="V314" i="9"/>
  <c r="S313" i="9"/>
  <c r="X314" i="9"/>
  <c r="Y314" i="9" s="1"/>
  <c r="AA310" i="9"/>
  <c r="AC310" i="9" s="1"/>
  <c r="Q316" i="9"/>
  <c r="I320" i="9"/>
  <c r="J320" i="9" s="1"/>
  <c r="W315" i="9"/>
  <c r="AB312" i="9"/>
  <c r="H312" i="9" s="1" a="1"/>
  <c r="H312" i="9" s="1"/>
  <c r="L318" i="9"/>
  <c r="M318" i="9" s="1"/>
  <c r="U313" i="9"/>
  <c r="W313" i="9" s="1"/>
  <c r="D322" i="9"/>
  <c r="C322" i="9"/>
  <c r="B323" i="9"/>
  <c r="L317" i="9"/>
  <c r="N317" i="9" s="1"/>
  <c r="E321" i="9" a="1"/>
  <c r="E321" i="9" s="1"/>
  <c r="E322" i="9" l="1" a="1"/>
  <c r="E322" i="9" s="1"/>
  <c r="F322" i="9" s="1"/>
  <c r="AR17" i="2" a="1"/>
  <c r="AR17" i="2" s="1"/>
  <c r="K320" i="9"/>
  <c r="L320" i="9" s="1"/>
  <c r="M320" i="9" s="1"/>
  <c r="M317" i="9"/>
  <c r="V313" i="9"/>
  <c r="X313" i="9"/>
  <c r="Y313" i="9" s="1"/>
  <c r="N319" i="9"/>
  <c r="D323" i="9"/>
  <c r="B324" i="9"/>
  <c r="C323" i="9"/>
  <c r="N318" i="9"/>
  <c r="G322" i="9" a="1"/>
  <c r="G322" i="9" s="1"/>
  <c r="AB310" i="9"/>
  <c r="H310" i="9" s="1" a="1"/>
  <c r="H310" i="9" s="1"/>
  <c r="R316" i="9"/>
  <c r="S316" i="9" s="1"/>
  <c r="F321" i="9"/>
  <c r="G321" i="9" a="1"/>
  <c r="G321" i="9" s="1"/>
  <c r="O317" i="9"/>
  <c r="Q317" i="9" s="1"/>
  <c r="X315" i="9"/>
  <c r="Y315" i="9" s="1"/>
  <c r="Z314" i="9"/>
  <c r="AR16" i="2" l="1" a="1"/>
  <c r="AR16" i="2" s="1"/>
  <c r="AR15" i="2" a="1"/>
  <c r="AR15" i="2" s="1"/>
  <c r="T316" i="9"/>
  <c r="U316" i="9" s="1"/>
  <c r="W316" i="9" s="1"/>
  <c r="Z313" i="9"/>
  <c r="AA313" i="9" s="1"/>
  <c r="AB313" i="9" s="1"/>
  <c r="H313" i="9" s="1" a="1"/>
  <c r="H313" i="9" s="1"/>
  <c r="R317" i="9"/>
  <c r="T317" i="9" s="1"/>
  <c r="O319" i="9"/>
  <c r="P319" i="9" s="1"/>
  <c r="I322" i="9"/>
  <c r="J322" i="9" s="1"/>
  <c r="N320" i="9"/>
  <c r="O318" i="9"/>
  <c r="Q318" i="9" s="1"/>
  <c r="P317" i="9"/>
  <c r="AA314" i="9"/>
  <c r="AC314" i="9" s="1"/>
  <c r="E323" i="9" a="1"/>
  <c r="E323" i="9" s="1"/>
  <c r="Z315" i="9"/>
  <c r="I321" i="9"/>
  <c r="K321" i="9" s="1"/>
  <c r="B325" i="9"/>
  <c r="C324" i="9"/>
  <c r="D324" i="9"/>
  <c r="E324" i="9" l="1" a="1"/>
  <c r="E324" i="9" s="1"/>
  <c r="F324" i="9" s="1"/>
  <c r="AR18" i="2" a="1"/>
  <c r="AR18" i="2" s="1"/>
  <c r="S317" i="9"/>
  <c r="K322" i="9"/>
  <c r="L322" i="9" s="1"/>
  <c r="M322" i="9" s="1"/>
  <c r="Q319" i="9"/>
  <c r="R319" i="9" s="1"/>
  <c r="V316" i="9"/>
  <c r="J321" i="9"/>
  <c r="X316" i="9"/>
  <c r="Y316" i="9" s="1"/>
  <c r="R318" i="9"/>
  <c r="S318" i="9" s="1"/>
  <c r="U317" i="9"/>
  <c r="V317" i="9" s="1"/>
  <c r="G324" i="9" a="1"/>
  <c r="G324" i="9" s="1"/>
  <c r="AC313" i="9"/>
  <c r="O320" i="9"/>
  <c r="Q320" i="9" s="1"/>
  <c r="P318" i="9"/>
  <c r="C325" i="9"/>
  <c r="D325" i="9"/>
  <c r="B326" i="9"/>
  <c r="L321" i="9"/>
  <c r="N321" i="9" s="1"/>
  <c r="AB314" i="9"/>
  <c r="H314" i="9" s="1" a="1"/>
  <c r="H314" i="9" s="1"/>
  <c r="F323" i="9"/>
  <c r="G323" i="9" a="1"/>
  <c r="G323" i="9" s="1"/>
  <c r="AA315" i="9"/>
  <c r="AC315" i="9" s="1"/>
  <c r="E325" i="9" l="1" a="1"/>
  <c r="E325" i="9" s="1"/>
  <c r="F325" i="9" s="1"/>
  <c r="AR19" i="2" a="1"/>
  <c r="AR19" i="2" s="1"/>
  <c r="T319" i="9"/>
  <c r="U319" i="9" s="1"/>
  <c r="V319" i="9" s="1"/>
  <c r="S319" i="9"/>
  <c r="M321" i="9"/>
  <c r="N322" i="9"/>
  <c r="O322" i="9" s="1"/>
  <c r="Q322" i="9" s="1"/>
  <c r="T318" i="9"/>
  <c r="U318" i="9" s="1"/>
  <c r="V318" i="9" s="1"/>
  <c r="AB315" i="9"/>
  <c r="H315" i="9" s="1" a="1"/>
  <c r="H315" i="9" s="1"/>
  <c r="R320" i="9"/>
  <c r="S320" i="9" s="1"/>
  <c r="W317" i="9"/>
  <c r="I323" i="9"/>
  <c r="J323" i="9" s="1"/>
  <c r="I324" i="9"/>
  <c r="J324" i="9" s="1"/>
  <c r="C326" i="9"/>
  <c r="D326" i="9"/>
  <c r="B327" i="9"/>
  <c r="P320" i="9"/>
  <c r="Z316" i="9"/>
  <c r="O321" i="9"/>
  <c r="P321" i="9" s="1"/>
  <c r="G325" i="9" a="1"/>
  <c r="G325" i="9" s="1"/>
  <c r="AR20" i="2" l="1" a="1"/>
  <c r="AR20" i="2" s="1"/>
  <c r="W318" i="9"/>
  <c r="X318" i="9" s="1"/>
  <c r="Y318" i="9" s="1"/>
  <c r="Q321" i="9"/>
  <c r="R321" i="9" s="1"/>
  <c r="S321" i="9" s="1"/>
  <c r="K324" i="9"/>
  <c r="L324" i="9" s="1"/>
  <c r="N324" i="9" s="1"/>
  <c r="R322" i="9"/>
  <c r="T322" i="9" s="1"/>
  <c r="I325" i="9"/>
  <c r="K325" i="9" s="1"/>
  <c r="X317" i="9"/>
  <c r="Z317" i="9" s="1"/>
  <c r="P322" i="9"/>
  <c r="E326" i="9" a="1"/>
  <c r="E326" i="9" s="1"/>
  <c r="K323" i="9"/>
  <c r="T320" i="9"/>
  <c r="W319" i="9"/>
  <c r="AA316" i="9"/>
  <c r="AB316" i="9" s="1"/>
  <c r="D327" i="9"/>
  <c r="B328" i="9"/>
  <c r="C327" i="9"/>
  <c r="E327" i="9" l="1" a="1"/>
  <c r="E327" i="9" s="1"/>
  <c r="F327" i="9" s="1"/>
  <c r="H316" i="9" a="1"/>
  <c r="H316" i="9" s="1"/>
  <c r="G327" i="9" a="1"/>
  <c r="G327" i="9" s="1"/>
  <c r="I327" i="9" s="1"/>
  <c r="J327" i="9" s="1"/>
  <c r="M324" i="9"/>
  <c r="J325" i="9"/>
  <c r="T321" i="9"/>
  <c r="U321" i="9" s="1"/>
  <c r="W321" i="9" s="1"/>
  <c r="L325" i="9"/>
  <c r="M325" i="9" s="1"/>
  <c r="O324" i="9"/>
  <c r="P324" i="9" s="1"/>
  <c r="AA317" i="9"/>
  <c r="AC317" i="9" s="1"/>
  <c r="U322" i="9"/>
  <c r="V322" i="9" s="1"/>
  <c r="L323" i="9"/>
  <c r="M323" i="9" s="1"/>
  <c r="Z318" i="9"/>
  <c r="X319" i="9"/>
  <c r="Y319" i="9" s="1"/>
  <c r="F326" i="9"/>
  <c r="G326" i="9" a="1"/>
  <c r="G326" i="9" s="1"/>
  <c r="U320" i="9"/>
  <c r="V320" i="9" s="1"/>
  <c r="AC316" i="9"/>
  <c r="Y317" i="9"/>
  <c r="S322" i="9"/>
  <c r="B329" i="9"/>
  <c r="C328" i="9"/>
  <c r="D328" i="9"/>
  <c r="AR21" i="2" l="1" a="1"/>
  <c r="AR21" i="2" s="1"/>
  <c r="N325" i="9"/>
  <c r="O325" i="9" s="1"/>
  <c r="Q325" i="9" s="1"/>
  <c r="W322" i="9"/>
  <c r="X322" i="9" s="1"/>
  <c r="Y322" i="9" s="1"/>
  <c r="W320" i="9"/>
  <c r="X320" i="9" s="1"/>
  <c r="Y320" i="9" s="1"/>
  <c r="AB317" i="9"/>
  <c r="H317" i="9" s="1" a="1"/>
  <c r="H317" i="9" s="1"/>
  <c r="N323" i="9"/>
  <c r="O323" i="9" s="1"/>
  <c r="P323" i="9" s="1"/>
  <c r="V321" i="9"/>
  <c r="Z319" i="9"/>
  <c r="X321" i="9"/>
  <c r="Y321" i="9" s="1"/>
  <c r="AA318" i="9"/>
  <c r="AC318" i="9" s="1"/>
  <c r="Q324" i="9"/>
  <c r="E328" i="9" a="1"/>
  <c r="E328" i="9" s="1"/>
  <c r="I326" i="9"/>
  <c r="K326" i="9" s="1"/>
  <c r="K327" i="9"/>
  <c r="C329" i="9"/>
  <c r="B330" i="9"/>
  <c r="D329" i="9"/>
  <c r="AR22" i="2" l="1" a="1"/>
  <c r="AR22" i="2" s="1"/>
  <c r="P325" i="9"/>
  <c r="AA319" i="9"/>
  <c r="AC319" i="9" s="1"/>
  <c r="Z321" i="9"/>
  <c r="AA321" i="9" s="1"/>
  <c r="AC321" i="9" s="1"/>
  <c r="Z322" i="9"/>
  <c r="AA322" i="9" s="1"/>
  <c r="AB322" i="9" s="1"/>
  <c r="H322" i="9" s="1" a="1"/>
  <c r="H322" i="9" s="1"/>
  <c r="Z320" i="9"/>
  <c r="AA320" i="9" s="1"/>
  <c r="AB320" i="9" s="1"/>
  <c r="H320" i="9" s="1" a="1"/>
  <c r="H320" i="9" s="1"/>
  <c r="AB318" i="9"/>
  <c r="H318" i="9" s="1" a="1"/>
  <c r="H318" i="9" s="1"/>
  <c r="L326" i="9"/>
  <c r="M326" i="9" s="1"/>
  <c r="F328" i="9"/>
  <c r="G328" i="9" a="1"/>
  <c r="G328" i="9" s="1"/>
  <c r="E329" i="9" a="1"/>
  <c r="E329" i="9" s="1"/>
  <c r="R325" i="9"/>
  <c r="T325" i="9" s="1"/>
  <c r="J326" i="9"/>
  <c r="L327" i="9"/>
  <c r="M327" i="9" s="1"/>
  <c r="R324" i="9"/>
  <c r="S324" i="9" s="1"/>
  <c r="Q323" i="9"/>
  <c r="C330" i="9"/>
  <c r="D330" i="9"/>
  <c r="B331" i="9"/>
  <c r="AR23" i="2" l="1" a="1"/>
  <c r="AR23" i="2" s="1"/>
  <c r="N327" i="9"/>
  <c r="O327" i="9" s="1"/>
  <c r="Q327" i="9" s="1"/>
  <c r="AB319" i="9"/>
  <c r="H319" i="9" s="1" a="1"/>
  <c r="H319" i="9" s="1"/>
  <c r="AR25" i="2" s="1" a="1"/>
  <c r="AR25" i="2" s="1"/>
  <c r="AB321" i="9"/>
  <c r="H321" i="9" s="1" a="1"/>
  <c r="H321" i="9" s="1"/>
  <c r="AR27" i="2" s="1" a="1"/>
  <c r="AR27" i="2" s="1"/>
  <c r="S325" i="9"/>
  <c r="F329" i="9"/>
  <c r="G329" i="9" a="1"/>
  <c r="G329" i="9" s="1"/>
  <c r="I328" i="9"/>
  <c r="J328" i="9" s="1"/>
  <c r="AC322" i="9"/>
  <c r="E330" i="9" a="1"/>
  <c r="E330" i="9" s="1"/>
  <c r="T324" i="9"/>
  <c r="N326" i="9"/>
  <c r="R323" i="9"/>
  <c r="T323" i="9" s="1"/>
  <c r="AC320" i="9"/>
  <c r="U325" i="9"/>
  <c r="V325" i="9" s="1"/>
  <c r="D331" i="9"/>
  <c r="C331" i="9"/>
  <c r="B332" i="9"/>
  <c r="E331" i="9" l="1" a="1"/>
  <c r="E331" i="9" s="1"/>
  <c r="F331" i="9" s="1"/>
  <c r="AR26" i="2" a="1"/>
  <c r="AR26" i="2" s="1"/>
  <c r="AR24" i="2" a="1"/>
  <c r="AR24" i="2" s="1"/>
  <c r="S323" i="9"/>
  <c r="W325" i="9"/>
  <c r="X325" i="9" s="1"/>
  <c r="Z325" i="9" s="1"/>
  <c r="R327" i="9"/>
  <c r="S327" i="9" s="1"/>
  <c r="U323" i="9"/>
  <c r="V323" i="9" s="1"/>
  <c r="F330" i="9"/>
  <c r="G330" i="9" a="1"/>
  <c r="G330" i="9" s="1"/>
  <c r="U324" i="9"/>
  <c r="V324" i="9" s="1"/>
  <c r="G331" i="9" a="1"/>
  <c r="G331" i="9" s="1"/>
  <c r="P327" i="9"/>
  <c r="K328" i="9"/>
  <c r="B333" i="9"/>
  <c r="D332" i="9"/>
  <c r="C332" i="9"/>
  <c r="E332" i="9" s="1" a="1"/>
  <c r="E332" i="9" s="1"/>
  <c r="F332" i="9" s="1"/>
  <c r="O326" i="9"/>
  <c r="P326" i="9" s="1"/>
  <c r="I329" i="9"/>
  <c r="K329" i="9" s="1"/>
  <c r="W323" i="9" l="1"/>
  <c r="X323" i="9" s="1"/>
  <c r="Z323" i="9" s="1"/>
  <c r="Y325" i="9"/>
  <c r="Q326" i="9"/>
  <c r="R326" i="9" s="1"/>
  <c r="S326" i="9" s="1"/>
  <c r="L329" i="9"/>
  <c r="N329" i="9" s="1"/>
  <c r="I330" i="9"/>
  <c r="K330" i="9" s="1"/>
  <c r="D333" i="9"/>
  <c r="B334" i="9"/>
  <c r="C333" i="9"/>
  <c r="E333" i="9" s="1" a="1"/>
  <c r="E333" i="9" s="1"/>
  <c r="F333" i="9" s="1"/>
  <c r="L328" i="9"/>
  <c r="M328" i="9" s="1"/>
  <c r="I331" i="9"/>
  <c r="K331" i="9" s="1"/>
  <c r="J329" i="9"/>
  <c r="T327" i="9"/>
  <c r="AA325" i="9"/>
  <c r="AB325" i="9" s="1"/>
  <c r="H325" i="9" s="1" a="1"/>
  <c r="H325" i="9" s="1"/>
  <c r="G332" i="9" a="1"/>
  <c r="G332" i="9" s="1"/>
  <c r="W324" i="9"/>
  <c r="Y323" i="9" l="1"/>
  <c r="L331" i="9"/>
  <c r="M331" i="9" s="1"/>
  <c r="L330" i="9"/>
  <c r="M330" i="9" s="1"/>
  <c r="O329" i="9"/>
  <c r="Q329" i="9" s="1"/>
  <c r="T326" i="9"/>
  <c r="X324" i="9"/>
  <c r="Z324" i="9" s="1"/>
  <c r="N328" i="9"/>
  <c r="J330" i="9"/>
  <c r="B335" i="9"/>
  <c r="D334" i="9"/>
  <c r="C334" i="9"/>
  <c r="E334" i="9" s="1" a="1"/>
  <c r="E334" i="9" s="1"/>
  <c r="F334" i="9" s="1"/>
  <c r="AA323" i="9"/>
  <c r="AC323" i="9" s="1"/>
  <c r="AC325" i="9"/>
  <c r="J331" i="9"/>
  <c r="G333" i="9" a="1"/>
  <c r="G333" i="9" s="1"/>
  <c r="M329" i="9"/>
  <c r="U327" i="9"/>
  <c r="V327" i="9" s="1"/>
  <c r="I332" i="9"/>
  <c r="J332" i="9" s="1"/>
  <c r="AB323" i="9" l="1"/>
  <c r="R329" i="9"/>
  <c r="S329" i="9" s="1"/>
  <c r="AA324" i="9"/>
  <c r="AB324" i="9" s="1"/>
  <c r="P329" i="9"/>
  <c r="K332" i="9"/>
  <c r="O328" i="9"/>
  <c r="Q328" i="9" s="1"/>
  <c r="N330" i="9"/>
  <c r="W327" i="9"/>
  <c r="Y324" i="9"/>
  <c r="N331" i="9"/>
  <c r="G334" i="9" a="1"/>
  <c r="G334" i="9" s="1"/>
  <c r="U326" i="9"/>
  <c r="W326" i="9" s="1"/>
  <c r="I333" i="9"/>
  <c r="K333" i="9" s="1"/>
  <c r="B336" i="9"/>
  <c r="C335" i="9"/>
  <c r="D335" i="9"/>
  <c r="H324" i="9" l="1" a="1"/>
  <c r="H324" i="9" s="1"/>
  <c r="AR30" i="2" s="1" a="1"/>
  <c r="AR30" i="2" s="1"/>
  <c r="H323" i="9" a="1"/>
  <c r="H323" i="9" s="1"/>
  <c r="P328" i="9"/>
  <c r="V326" i="9"/>
  <c r="AC324" i="9"/>
  <c r="L333" i="9"/>
  <c r="M333" i="9" s="1"/>
  <c r="L332" i="9"/>
  <c r="N332" i="9" s="1"/>
  <c r="J333" i="9"/>
  <c r="X327" i="9"/>
  <c r="Z327" i="9" s="1"/>
  <c r="O330" i="9"/>
  <c r="Q330" i="9" s="1"/>
  <c r="C336" i="9"/>
  <c r="B337" i="9"/>
  <c r="D336" i="9"/>
  <c r="R328" i="9"/>
  <c r="T328" i="9" s="1"/>
  <c r="T329" i="9"/>
  <c r="O331" i="9"/>
  <c r="Q331" i="9" s="1"/>
  <c r="X326" i="9"/>
  <c r="Z326" i="9" s="1"/>
  <c r="E335" i="9" a="1"/>
  <c r="E335" i="9" s="1"/>
  <c r="I334" i="9"/>
  <c r="K334" i="9" s="1"/>
  <c r="E336" i="9" l="1" a="1"/>
  <c r="E336" i="9" s="1"/>
  <c r="F336" i="9" s="1"/>
  <c r="AR29" i="2" a="1"/>
  <c r="AR29" i="2" s="1"/>
  <c r="AR28" i="2" a="1"/>
  <c r="AR28" i="2" s="1"/>
  <c r="Y326" i="9"/>
  <c r="Y327" i="9"/>
  <c r="M332" i="9"/>
  <c r="S328" i="9"/>
  <c r="U328" i="9"/>
  <c r="V328" i="9" s="1"/>
  <c r="R331" i="9"/>
  <c r="S331" i="9" s="1"/>
  <c r="L334" i="9"/>
  <c r="M334" i="9" s="1"/>
  <c r="AA326" i="9"/>
  <c r="AC326" i="9" s="1"/>
  <c r="R330" i="9"/>
  <c r="S330" i="9" s="1"/>
  <c r="O332" i="9"/>
  <c r="P332" i="9" s="1"/>
  <c r="U329" i="9"/>
  <c r="W329" i="9" s="1"/>
  <c r="P330" i="9"/>
  <c r="N333" i="9"/>
  <c r="J334" i="9"/>
  <c r="AA327" i="9"/>
  <c r="AC327" i="9" s="1"/>
  <c r="G336" i="9" a="1"/>
  <c r="G336" i="9" s="1"/>
  <c r="P331" i="9"/>
  <c r="D337" i="9"/>
  <c r="C337" i="9"/>
  <c r="B338" i="9"/>
  <c r="F335" i="9"/>
  <c r="G335" i="9" a="1"/>
  <c r="G335" i="9" s="1"/>
  <c r="E337" i="9" l="1" a="1"/>
  <c r="E337" i="9" s="1"/>
  <c r="F337" i="9" s="1"/>
  <c r="T331" i="9"/>
  <c r="U331" i="9" s="1"/>
  <c r="W331" i="9" s="1"/>
  <c r="Q332" i="9"/>
  <c r="R332" i="9" s="1"/>
  <c r="X329" i="9"/>
  <c r="Y329" i="9" s="1"/>
  <c r="O333" i="9"/>
  <c r="Q333" i="9" s="1"/>
  <c r="N334" i="9"/>
  <c r="I336" i="9"/>
  <c r="J336" i="9" s="1"/>
  <c r="V329" i="9"/>
  <c r="T330" i="9"/>
  <c r="AB327" i="9"/>
  <c r="H327" i="9" s="1" a="1"/>
  <c r="H327" i="9" s="1"/>
  <c r="AB326" i="9"/>
  <c r="H326" i="9" s="1" a="1"/>
  <c r="H326" i="9" s="1"/>
  <c r="W328" i="9"/>
  <c r="G337" i="9" a="1"/>
  <c r="G337" i="9" s="1"/>
  <c r="I335" i="9"/>
  <c r="K335" i="9" s="1"/>
  <c r="B339" i="9"/>
  <c r="C338" i="9"/>
  <c r="D338" i="9"/>
  <c r="AR32" i="2" l="1" a="1"/>
  <c r="AR32" i="2" s="1"/>
  <c r="AR31" i="2" a="1"/>
  <c r="AR31" i="2" s="1"/>
  <c r="T332" i="9"/>
  <c r="U332" i="9" s="1"/>
  <c r="W332" i="9" s="1"/>
  <c r="S332" i="9"/>
  <c r="J335" i="9"/>
  <c r="L335" i="9"/>
  <c r="M335" i="9" s="1"/>
  <c r="X331" i="9"/>
  <c r="Y331" i="9" s="1"/>
  <c r="R333" i="9"/>
  <c r="S333" i="9" s="1"/>
  <c r="U330" i="9"/>
  <c r="W330" i="9" s="1"/>
  <c r="I337" i="9"/>
  <c r="K337" i="9" s="1"/>
  <c r="K336" i="9"/>
  <c r="P333" i="9"/>
  <c r="X328" i="9"/>
  <c r="Z328" i="9" s="1"/>
  <c r="D339" i="9"/>
  <c r="C339" i="9"/>
  <c r="B340" i="9"/>
  <c r="O334" i="9"/>
  <c r="P334" i="9" s="1"/>
  <c r="V331" i="9"/>
  <c r="Z329" i="9"/>
  <c r="E338" i="9" a="1"/>
  <c r="E338" i="9" s="1"/>
  <c r="Y328" i="9" l="1"/>
  <c r="T333" i="9"/>
  <c r="U333" i="9" s="1"/>
  <c r="W333" i="9" s="1"/>
  <c r="L337" i="9"/>
  <c r="N337" i="9" s="1"/>
  <c r="X332" i="9"/>
  <c r="Z332" i="9" s="1"/>
  <c r="X330" i="9"/>
  <c r="Y330" i="9" s="1"/>
  <c r="AA328" i="9"/>
  <c r="AC328" i="9" s="1"/>
  <c r="Q334" i="9"/>
  <c r="V330" i="9"/>
  <c r="Z331" i="9"/>
  <c r="C340" i="9"/>
  <c r="B341" i="9"/>
  <c r="D340" i="9"/>
  <c r="V332" i="9"/>
  <c r="L336" i="9"/>
  <c r="M336" i="9" s="1"/>
  <c r="E339" i="9" a="1"/>
  <c r="E339" i="9" s="1"/>
  <c r="J337" i="9"/>
  <c r="N335" i="9"/>
  <c r="AA329" i="9"/>
  <c r="AC329" i="9" s="1"/>
  <c r="F338" i="9"/>
  <c r="G338" i="9" a="1"/>
  <c r="G338" i="9" s="1"/>
  <c r="AB329" i="9" l="1"/>
  <c r="H329" i="9" s="1" a="1"/>
  <c r="H329" i="9" s="1"/>
  <c r="N336" i="9"/>
  <c r="O336" i="9" s="1"/>
  <c r="P336" i="9" s="1"/>
  <c r="AB328" i="9"/>
  <c r="H328" i="9" s="1" a="1"/>
  <c r="H328" i="9" s="1"/>
  <c r="AA332" i="9"/>
  <c r="AB332" i="9" s="1"/>
  <c r="X333" i="9"/>
  <c r="Z333" i="9" s="1"/>
  <c r="O337" i="9"/>
  <c r="P337" i="9" s="1"/>
  <c r="Z330" i="9"/>
  <c r="R334" i="9"/>
  <c r="T334" i="9" s="1"/>
  <c r="Y332" i="9"/>
  <c r="D341" i="9"/>
  <c r="C341" i="9"/>
  <c r="B342" i="9"/>
  <c r="F339" i="9"/>
  <c r="G339" i="9" a="1"/>
  <c r="G339" i="9" s="1"/>
  <c r="E340" i="9" a="1"/>
  <c r="E340" i="9" s="1"/>
  <c r="AA331" i="9"/>
  <c r="AC331" i="9" s="1"/>
  <c r="O335" i="9"/>
  <c r="P335" i="9" s="1"/>
  <c r="I338" i="9"/>
  <c r="K338" i="9" s="1"/>
  <c r="V333" i="9"/>
  <c r="M337" i="9"/>
  <c r="H332" i="9" l="1" a="1"/>
  <c r="H332" i="9" s="1"/>
  <c r="E341" i="9" a="1"/>
  <c r="E341" i="9" s="1"/>
  <c r="F341" i="9" s="1"/>
  <c r="AR34" i="2" a="1"/>
  <c r="AR34" i="2" s="1"/>
  <c r="AR33" i="2" a="1"/>
  <c r="AR33" i="2" s="1"/>
  <c r="Q336" i="9"/>
  <c r="R336" i="9" s="1"/>
  <c r="T336" i="9" s="1"/>
  <c r="S334" i="9"/>
  <c r="AB331" i="9"/>
  <c r="H331" i="9" s="1" a="1"/>
  <c r="H331" i="9" s="1"/>
  <c r="AR37" i="2" s="1" a="1"/>
  <c r="AR37" i="2" s="1"/>
  <c r="Q335" i="9"/>
  <c r="R335" i="9" s="1"/>
  <c r="T335" i="9" s="1"/>
  <c r="U334" i="9"/>
  <c r="V334" i="9" s="1"/>
  <c r="L338" i="9"/>
  <c r="N338" i="9" s="1"/>
  <c r="AA333" i="9"/>
  <c r="AB333" i="9" s="1"/>
  <c r="F340" i="9"/>
  <c r="G340" i="9" a="1"/>
  <c r="G340" i="9" s="1"/>
  <c r="J338" i="9"/>
  <c r="Q337" i="9"/>
  <c r="AA330" i="9"/>
  <c r="AB330" i="9" s="1"/>
  <c r="Y333" i="9"/>
  <c r="I339" i="9"/>
  <c r="K339" i="9" s="1"/>
  <c r="AC332" i="9"/>
  <c r="C342" i="9"/>
  <c r="D342" i="9"/>
  <c r="B343" i="9"/>
  <c r="G341" i="9" l="1" a="1"/>
  <c r="G341" i="9" s="1"/>
  <c r="I341" i="9" s="1"/>
  <c r="J341" i="9" s="1"/>
  <c r="H333" i="9" a="1"/>
  <c r="H333" i="9" s="1"/>
  <c r="AR38" i="2" a="1"/>
  <c r="AR38" i="2" s="1"/>
  <c r="H330" i="9" a="1"/>
  <c r="H330" i="9" s="1"/>
  <c r="AC330" i="9"/>
  <c r="AC333" i="9"/>
  <c r="M338" i="9"/>
  <c r="S336" i="9"/>
  <c r="S335" i="9"/>
  <c r="U335" i="9"/>
  <c r="W335" i="9" s="1"/>
  <c r="U336" i="9"/>
  <c r="V336" i="9" s="1"/>
  <c r="O338" i="9"/>
  <c r="Q338" i="9" s="1"/>
  <c r="L339" i="9"/>
  <c r="M339" i="9" s="1"/>
  <c r="J339" i="9"/>
  <c r="R337" i="9"/>
  <c r="S337" i="9" s="1"/>
  <c r="D343" i="9"/>
  <c r="C343" i="9"/>
  <c r="B344" i="9"/>
  <c r="I340" i="9"/>
  <c r="J340" i="9" s="1"/>
  <c r="W334" i="9"/>
  <c r="E342" i="9" a="1"/>
  <c r="E342" i="9" s="1"/>
  <c r="K341" i="9" l="1"/>
  <c r="AR36" i="2" a="1"/>
  <c r="AR36" i="2" s="1"/>
  <c r="AR35" i="2" a="1"/>
  <c r="AR35" i="2" s="1"/>
  <c r="E343" i="9" a="1"/>
  <c r="E343" i="9" s="1"/>
  <c r="F343" i="9" s="1"/>
  <c r="P338" i="9"/>
  <c r="X335" i="9"/>
  <c r="Y335" i="9" s="1"/>
  <c r="R338" i="9"/>
  <c r="T338" i="9" s="1"/>
  <c r="T337" i="9"/>
  <c r="K340" i="9"/>
  <c r="L341" i="9"/>
  <c r="M341" i="9" s="1"/>
  <c r="W336" i="9"/>
  <c r="G343" i="9" a="1"/>
  <c r="G343" i="9" s="1"/>
  <c r="N339" i="9"/>
  <c r="V335" i="9"/>
  <c r="X334" i="9"/>
  <c r="Y334" i="9" s="1"/>
  <c r="B345" i="9"/>
  <c r="C344" i="9"/>
  <c r="D344" i="9"/>
  <c r="F342" i="9"/>
  <c r="G342" i="9" a="1"/>
  <c r="G342" i="9" s="1"/>
  <c r="Z334" i="9" l="1"/>
  <c r="AA334" i="9" s="1"/>
  <c r="AB334" i="9" s="1"/>
  <c r="H334" i="9" s="1" a="1"/>
  <c r="H334" i="9" s="1"/>
  <c r="S338" i="9"/>
  <c r="U338" i="9"/>
  <c r="V338" i="9" s="1"/>
  <c r="L340" i="9"/>
  <c r="N340" i="9" s="1"/>
  <c r="E344" i="9" a="1"/>
  <c r="E344" i="9" s="1"/>
  <c r="O339" i="9"/>
  <c r="P339" i="9" s="1"/>
  <c r="C345" i="9"/>
  <c r="B346" i="9"/>
  <c r="D345" i="9"/>
  <c r="I343" i="9"/>
  <c r="J343" i="9" s="1"/>
  <c r="X336" i="9"/>
  <c r="Z336" i="9" s="1"/>
  <c r="N341" i="9"/>
  <c r="Z335" i="9"/>
  <c r="U337" i="9"/>
  <c r="V337" i="9" s="1"/>
  <c r="I342" i="9"/>
  <c r="J342" i="9" s="1"/>
  <c r="AR39" i="2" l="1" a="1"/>
  <c r="AR39" i="2" s="1"/>
  <c r="Q339" i="9"/>
  <c r="R339" i="9" s="1"/>
  <c r="T339" i="9" s="1"/>
  <c r="Y336" i="9"/>
  <c r="K343" i="9"/>
  <c r="L343" i="9" s="1"/>
  <c r="M343" i="9" s="1"/>
  <c r="O340" i="9"/>
  <c r="P340" i="9" s="1"/>
  <c r="F344" i="9"/>
  <c r="G344" i="9" a="1"/>
  <c r="G344" i="9" s="1"/>
  <c r="M340" i="9"/>
  <c r="B347" i="9"/>
  <c r="C346" i="9"/>
  <c r="D346" i="9"/>
  <c r="AC334" i="9"/>
  <c r="E345" i="9" a="1"/>
  <c r="E345" i="9" s="1"/>
  <c r="K342" i="9"/>
  <c r="AA336" i="9"/>
  <c r="AB336" i="9" s="1"/>
  <c r="W337" i="9"/>
  <c r="W338" i="9"/>
  <c r="AA335" i="9"/>
  <c r="AC335" i="9" s="1"/>
  <c r="O341" i="9"/>
  <c r="Q341" i="9" s="1"/>
  <c r="H336" i="9" l="1" a="1"/>
  <c r="H336" i="9" s="1"/>
  <c r="AC336" i="9"/>
  <c r="AB335" i="9"/>
  <c r="H335" i="9" s="1" a="1"/>
  <c r="H335" i="9" s="1"/>
  <c r="U339" i="9"/>
  <c r="W339" i="9" s="1"/>
  <c r="R341" i="9"/>
  <c r="T341" i="9" s="1"/>
  <c r="X338" i="9"/>
  <c r="Y338" i="9" s="1"/>
  <c r="L342" i="9"/>
  <c r="N342" i="9" s="1"/>
  <c r="N343" i="9"/>
  <c r="I344" i="9"/>
  <c r="J344" i="9" s="1"/>
  <c r="S339" i="9"/>
  <c r="X337" i="9"/>
  <c r="Z337" i="9" s="1"/>
  <c r="Q340" i="9"/>
  <c r="F345" i="9"/>
  <c r="G345" i="9" a="1"/>
  <c r="G345" i="9" s="1"/>
  <c r="P341" i="9"/>
  <c r="B348" i="9"/>
  <c r="D347" i="9"/>
  <c r="C347" i="9"/>
  <c r="E346" i="9" a="1"/>
  <c r="E346" i="9" s="1"/>
  <c r="E347" i="9" l="1" a="1"/>
  <c r="E347" i="9" s="1"/>
  <c r="F347" i="9" s="1"/>
  <c r="AR41" i="2" a="1"/>
  <c r="AR41" i="2" s="1"/>
  <c r="AR40" i="2" a="1"/>
  <c r="AR40" i="2" s="1"/>
  <c r="M342" i="9"/>
  <c r="O342" i="9"/>
  <c r="P342" i="9" s="1"/>
  <c r="U341" i="9"/>
  <c r="W341" i="9" s="1"/>
  <c r="AA337" i="9"/>
  <c r="AB337" i="9" s="1"/>
  <c r="X339" i="9"/>
  <c r="Y339" i="9" s="1"/>
  <c r="Z338" i="9"/>
  <c r="I345" i="9"/>
  <c r="K345" i="9" s="1"/>
  <c r="F346" i="9"/>
  <c r="G346" i="9" a="1"/>
  <c r="G346" i="9" s="1"/>
  <c r="O343" i="9"/>
  <c r="Q343" i="9" s="1"/>
  <c r="S341" i="9"/>
  <c r="G347" i="9" a="1"/>
  <c r="G347" i="9" s="1"/>
  <c r="Y337" i="9"/>
  <c r="V339" i="9"/>
  <c r="K344" i="9"/>
  <c r="R340" i="9"/>
  <c r="T340" i="9" s="1"/>
  <c r="C348" i="9"/>
  <c r="D348" i="9"/>
  <c r="B349" i="9"/>
  <c r="E348" i="9" l="1" a="1"/>
  <c r="E348" i="9" s="1"/>
  <c r="F348" i="9" s="1"/>
  <c r="H337" i="9" a="1"/>
  <c r="H337" i="9" s="1"/>
  <c r="S340" i="9"/>
  <c r="P343" i="9"/>
  <c r="L345" i="9"/>
  <c r="M345" i="9" s="1"/>
  <c r="X341" i="9"/>
  <c r="Y341" i="9" s="1"/>
  <c r="R343" i="9"/>
  <c r="T343" i="9" s="1"/>
  <c r="J345" i="9"/>
  <c r="AC337" i="9"/>
  <c r="G348" i="9" a="1"/>
  <c r="G348" i="9" s="1"/>
  <c r="V341" i="9"/>
  <c r="I347" i="9"/>
  <c r="J347" i="9" s="1"/>
  <c r="U340" i="9"/>
  <c r="V340" i="9" s="1"/>
  <c r="AA338" i="9"/>
  <c r="AB338" i="9" s="1"/>
  <c r="H338" i="9" s="1" a="1"/>
  <c r="H338" i="9" s="1"/>
  <c r="C349" i="9"/>
  <c r="B350" i="9"/>
  <c r="D349" i="9"/>
  <c r="L344" i="9"/>
  <c r="N344" i="9" s="1"/>
  <c r="Z339" i="9"/>
  <c r="I346" i="9"/>
  <c r="J346" i="9" s="1"/>
  <c r="Q342" i="9"/>
  <c r="E349" i="9" l="1" a="1"/>
  <c r="E349" i="9" s="1"/>
  <c r="F349" i="9" s="1"/>
  <c r="AV13" i="2" a="1"/>
  <c r="AV13" i="2" s="1"/>
  <c r="AV12" i="2" a="1"/>
  <c r="AV12" i="2" s="1"/>
  <c r="K346" i="9"/>
  <c r="L346" i="9" s="1"/>
  <c r="M346" i="9" s="1"/>
  <c r="O344" i="9"/>
  <c r="P344" i="9" s="1"/>
  <c r="U343" i="9"/>
  <c r="W343" i="9" s="1"/>
  <c r="Z341" i="9"/>
  <c r="I348" i="9"/>
  <c r="K348" i="9" s="1"/>
  <c r="N345" i="9"/>
  <c r="K347" i="9"/>
  <c r="AC338" i="9"/>
  <c r="R342" i="9"/>
  <c r="T342" i="9" s="1"/>
  <c r="W340" i="9"/>
  <c r="AA339" i="9"/>
  <c r="AC339" i="9" s="1"/>
  <c r="S343" i="9"/>
  <c r="M344" i="9"/>
  <c r="G349" i="9" a="1"/>
  <c r="G349" i="9" s="1"/>
  <c r="D350" i="9"/>
  <c r="B351" i="9"/>
  <c r="C350" i="9"/>
  <c r="E350" i="9" l="1" a="1"/>
  <c r="E350" i="9" s="1"/>
  <c r="F350" i="9" s="1"/>
  <c r="S342" i="9"/>
  <c r="AB339" i="9"/>
  <c r="H339" i="9" s="1" a="1"/>
  <c r="H339" i="9" s="1"/>
  <c r="X343" i="9"/>
  <c r="Y343" i="9" s="1"/>
  <c r="L348" i="9"/>
  <c r="M348" i="9" s="1"/>
  <c r="L347" i="9"/>
  <c r="N347" i="9" s="1"/>
  <c r="O345" i="9"/>
  <c r="Q345" i="9" s="1"/>
  <c r="V343" i="9"/>
  <c r="J348" i="9"/>
  <c r="I349" i="9"/>
  <c r="K349" i="9" s="1"/>
  <c r="AA341" i="9"/>
  <c r="AC341" i="9" s="1"/>
  <c r="N346" i="9"/>
  <c r="U342" i="9"/>
  <c r="V342" i="9" s="1"/>
  <c r="Q344" i="9"/>
  <c r="G350" i="9" a="1"/>
  <c r="G350" i="9" s="1"/>
  <c r="C351" i="9"/>
  <c r="B352" i="9"/>
  <c r="D351" i="9"/>
  <c r="X340" i="9"/>
  <c r="Z340" i="9" s="1"/>
  <c r="AV14" i="2" l="1" a="1"/>
  <c r="AV14" i="2" s="1"/>
  <c r="N348" i="9"/>
  <c r="O348" i="9" s="1"/>
  <c r="Q348" i="9" s="1"/>
  <c r="AB341" i="9"/>
  <c r="H341" i="9" s="1" a="1"/>
  <c r="H341" i="9" s="1"/>
  <c r="R345" i="9"/>
  <c r="S345" i="9" s="1"/>
  <c r="L349" i="9"/>
  <c r="N349" i="9" s="1"/>
  <c r="O347" i="9"/>
  <c r="Q347" i="9" s="1"/>
  <c r="AA340" i="9"/>
  <c r="AC340" i="9" s="1"/>
  <c r="M347" i="9"/>
  <c r="E351" i="9" a="1"/>
  <c r="E351" i="9" s="1"/>
  <c r="I350" i="9"/>
  <c r="K350" i="9" s="1"/>
  <c r="W342" i="9"/>
  <c r="O346" i="9"/>
  <c r="Q346" i="9" s="1"/>
  <c r="D352" i="9"/>
  <c r="C352" i="9"/>
  <c r="B353" i="9"/>
  <c r="P345" i="9"/>
  <c r="Y340" i="9"/>
  <c r="R344" i="9"/>
  <c r="S344" i="9" s="1"/>
  <c r="Z343" i="9"/>
  <c r="J349" i="9"/>
  <c r="E352" i="9" l="1" a="1"/>
  <c r="E352" i="9" s="1"/>
  <c r="F352" i="9" s="1"/>
  <c r="J350" i="9"/>
  <c r="P347" i="9"/>
  <c r="R348" i="9"/>
  <c r="T348" i="9" s="1"/>
  <c r="R346" i="9"/>
  <c r="S346" i="9" s="1"/>
  <c r="O349" i="9"/>
  <c r="Q349" i="9" s="1"/>
  <c r="R347" i="9"/>
  <c r="T347" i="9" s="1"/>
  <c r="P348" i="9"/>
  <c r="P346" i="9"/>
  <c r="X342" i="9"/>
  <c r="Y342" i="9" s="1"/>
  <c r="M349" i="9"/>
  <c r="L350" i="9"/>
  <c r="N350" i="9" s="1"/>
  <c r="AB340" i="9"/>
  <c r="H340" i="9" s="1" a="1"/>
  <c r="H340" i="9" s="1"/>
  <c r="T345" i="9"/>
  <c r="T344" i="9"/>
  <c r="D353" i="9"/>
  <c r="B354" i="9"/>
  <c r="C353" i="9"/>
  <c r="AA343" i="9"/>
  <c r="AB343" i="9" s="1"/>
  <c r="H343" i="9" s="1" a="1"/>
  <c r="H343" i="9" s="1"/>
  <c r="F351" i="9"/>
  <c r="G351" i="9" a="1"/>
  <c r="G351" i="9" s="1"/>
  <c r="G352" i="9" l="1" a="1"/>
  <c r="G352" i="9" s="1"/>
  <c r="I352" i="9" s="1"/>
  <c r="J352" i="9" s="1"/>
  <c r="E353" i="9" a="1"/>
  <c r="E353" i="9" s="1"/>
  <c r="F353" i="9" s="1"/>
  <c r="AV16" i="2" a="1"/>
  <c r="AV16" i="2" s="1"/>
  <c r="AV15" i="2" a="1"/>
  <c r="AV15" i="2" s="1"/>
  <c r="P349" i="9"/>
  <c r="T346" i="9"/>
  <c r="U346" i="9" s="1"/>
  <c r="V346" i="9" s="1"/>
  <c r="AC343" i="9"/>
  <c r="U347" i="9"/>
  <c r="W347" i="9" s="1"/>
  <c r="O350" i="9"/>
  <c r="Q350" i="9" s="1"/>
  <c r="U348" i="9"/>
  <c r="V348" i="9" s="1"/>
  <c r="R349" i="9"/>
  <c r="S349" i="9" s="1"/>
  <c r="M350" i="9"/>
  <c r="D354" i="9"/>
  <c r="C354" i="9"/>
  <c r="E354" i="9" s="1" a="1"/>
  <c r="E354" i="9" s="1"/>
  <c r="F354" i="9" s="1"/>
  <c r="B355" i="9"/>
  <c r="G353" i="9" a="1"/>
  <c r="G353" i="9" s="1"/>
  <c r="U345" i="9"/>
  <c r="V345" i="9" s="1"/>
  <c r="K352" i="9"/>
  <c r="S347" i="9"/>
  <c r="S348" i="9"/>
  <c r="Z342" i="9"/>
  <c r="U344" i="9"/>
  <c r="V344" i="9" s="1"/>
  <c r="I351" i="9"/>
  <c r="K351" i="9" s="1"/>
  <c r="P350" i="9" l="1"/>
  <c r="W344" i="9"/>
  <c r="X344" i="9" s="1"/>
  <c r="Z344" i="9" s="1"/>
  <c r="V347" i="9"/>
  <c r="L351" i="9"/>
  <c r="N351" i="9" s="1"/>
  <c r="R350" i="9"/>
  <c r="T350" i="9" s="1"/>
  <c r="X347" i="9"/>
  <c r="Y347" i="9" s="1"/>
  <c r="G354" i="9" a="1"/>
  <c r="G354" i="9" s="1"/>
  <c r="I353" i="9"/>
  <c r="J353" i="9" s="1"/>
  <c r="W348" i="9"/>
  <c r="L352" i="9"/>
  <c r="N352" i="9" s="1"/>
  <c r="W346" i="9"/>
  <c r="T349" i="9"/>
  <c r="J351" i="9"/>
  <c r="W345" i="9"/>
  <c r="AA342" i="9"/>
  <c r="AB342" i="9" s="1"/>
  <c r="H342" i="9" s="1" a="1"/>
  <c r="H342" i="9" s="1"/>
  <c r="B356" i="9"/>
  <c r="D355" i="9"/>
  <c r="C355" i="9"/>
  <c r="E355" i="9" s="1" a="1"/>
  <c r="E355" i="9" s="1"/>
  <c r="F355" i="9" s="1"/>
  <c r="AV18" i="2" l="1" a="1"/>
  <c r="AV18" i="2" s="1"/>
  <c r="AV17" i="2" a="1"/>
  <c r="AV17" i="2" s="1"/>
  <c r="Z347" i="9"/>
  <c r="AA347" i="9" s="1"/>
  <c r="AB347" i="9" s="1"/>
  <c r="H347" i="9" s="1" a="1"/>
  <c r="H347" i="9" s="1"/>
  <c r="AC342" i="9"/>
  <c r="M352" i="9"/>
  <c r="Y344" i="9"/>
  <c r="K353" i="9"/>
  <c r="L353" i="9" s="1"/>
  <c r="M353" i="9" s="1"/>
  <c r="O352" i="9"/>
  <c r="Q352" i="9" s="1"/>
  <c r="U350" i="9"/>
  <c r="W350" i="9" s="1"/>
  <c r="O351" i="9"/>
  <c r="Q351" i="9" s="1"/>
  <c r="AA344" i="9"/>
  <c r="AB344" i="9" s="1"/>
  <c r="X345" i="9"/>
  <c r="Y345" i="9" s="1"/>
  <c r="S350" i="9"/>
  <c r="U349" i="9"/>
  <c r="V349" i="9" s="1"/>
  <c r="I354" i="9"/>
  <c r="J354" i="9" s="1"/>
  <c r="M351" i="9"/>
  <c r="X348" i="9"/>
  <c r="Y348" i="9" s="1"/>
  <c r="X346" i="9"/>
  <c r="Z346" i="9" s="1"/>
  <c r="G355" i="9" a="1"/>
  <c r="G355" i="9" s="1"/>
  <c r="B357" i="9"/>
  <c r="D356" i="9"/>
  <c r="C356" i="9"/>
  <c r="H344" i="9" l="1" a="1"/>
  <c r="H344" i="9" s="1"/>
  <c r="Y346" i="9"/>
  <c r="W349" i="9"/>
  <c r="X349" i="9" s="1"/>
  <c r="Z349" i="9" s="1"/>
  <c r="Z348" i="9"/>
  <c r="AA348" i="9" s="1"/>
  <c r="AC348" i="9" s="1"/>
  <c r="K354" i="9"/>
  <c r="L354" i="9" s="1"/>
  <c r="M354" i="9" s="1"/>
  <c r="AC344" i="9"/>
  <c r="R351" i="9"/>
  <c r="S351" i="9" s="1"/>
  <c r="X350" i="9"/>
  <c r="Y350" i="9" s="1"/>
  <c r="AA346" i="9"/>
  <c r="AC346" i="9" s="1"/>
  <c r="R352" i="9"/>
  <c r="S352" i="9" s="1"/>
  <c r="AC347" i="9"/>
  <c r="V350" i="9"/>
  <c r="I355" i="9"/>
  <c r="J355" i="9" s="1"/>
  <c r="Z345" i="9"/>
  <c r="P352" i="9"/>
  <c r="N353" i="9"/>
  <c r="P351" i="9"/>
  <c r="C357" i="9"/>
  <c r="B358" i="9"/>
  <c r="D357" i="9"/>
  <c r="E356" i="9" a="1"/>
  <c r="E356" i="9" s="1"/>
  <c r="E357" i="9" l="1" a="1"/>
  <c r="E357" i="9" s="1"/>
  <c r="F357" i="9" s="1"/>
  <c r="AV19" i="2" a="1"/>
  <c r="AV19" i="2" s="1"/>
  <c r="AB346" i="9"/>
  <c r="H346" i="9" s="1" a="1"/>
  <c r="H346" i="9" s="1"/>
  <c r="AV22" i="2" s="1" a="1"/>
  <c r="AV22" i="2" s="1"/>
  <c r="T351" i="9"/>
  <c r="U351" i="9" s="1"/>
  <c r="W351" i="9" s="1"/>
  <c r="AA349" i="9"/>
  <c r="AC349" i="9" s="1"/>
  <c r="AB348" i="9"/>
  <c r="H348" i="9" s="1" a="1"/>
  <c r="H348" i="9" s="1"/>
  <c r="Z350" i="9"/>
  <c r="D358" i="9"/>
  <c r="B359" i="9"/>
  <c r="C358" i="9"/>
  <c r="Y349" i="9"/>
  <c r="K355" i="9"/>
  <c r="N354" i="9"/>
  <c r="F356" i="9"/>
  <c r="G356" i="9" a="1"/>
  <c r="G356" i="9" s="1"/>
  <c r="T352" i="9"/>
  <c r="O353" i="9"/>
  <c r="Q353" i="9" s="1"/>
  <c r="AA345" i="9"/>
  <c r="AB345" i="9" s="1"/>
  <c r="H345" i="9" s="1" a="1"/>
  <c r="H345" i="9" s="1"/>
  <c r="AV21" i="2" s="1" a="1"/>
  <c r="AV21" i="2" s="1"/>
  <c r="G357" i="9" a="1"/>
  <c r="G357" i="9" s="1"/>
  <c r="AV23" i="2" l="1" a="1"/>
  <c r="AV23" i="2" s="1"/>
  <c r="AV20" i="2" a="1"/>
  <c r="AV20" i="2" s="1"/>
  <c r="V351" i="9"/>
  <c r="R353" i="9"/>
  <c r="T353" i="9" s="1"/>
  <c r="X351" i="9"/>
  <c r="Z351" i="9" s="1"/>
  <c r="C359" i="9"/>
  <c r="D359" i="9"/>
  <c r="B360" i="9"/>
  <c r="I356" i="9"/>
  <c r="J356" i="9" s="1"/>
  <c r="O354" i="9"/>
  <c r="Q354" i="9" s="1"/>
  <c r="AA350" i="9"/>
  <c r="AC350" i="9" s="1"/>
  <c r="P353" i="9"/>
  <c r="I357" i="9"/>
  <c r="J357" i="9" s="1"/>
  <c r="E358" i="9" a="1"/>
  <c r="E358" i="9" s="1"/>
  <c r="AB349" i="9"/>
  <c r="H349" i="9" s="1" a="1"/>
  <c r="H349" i="9" s="1"/>
  <c r="U352" i="9"/>
  <c r="V352" i="9" s="1"/>
  <c r="AC345" i="9"/>
  <c r="L355" i="9"/>
  <c r="M355" i="9" s="1"/>
  <c r="AV24" i="2" l="1" a="1"/>
  <c r="AV24" i="2" s="1"/>
  <c r="Y351" i="9"/>
  <c r="P354" i="9"/>
  <c r="R354" i="9"/>
  <c r="S354" i="9" s="1"/>
  <c r="AA351" i="9"/>
  <c r="AB351" i="9" s="1"/>
  <c r="U353" i="9"/>
  <c r="V353" i="9" s="1"/>
  <c r="K357" i="9"/>
  <c r="W352" i="9"/>
  <c r="K356" i="9"/>
  <c r="AB350" i="9"/>
  <c r="H350" i="9" s="1" a="1"/>
  <c r="H350" i="9" s="1"/>
  <c r="S353" i="9"/>
  <c r="N355" i="9"/>
  <c r="D360" i="9"/>
  <c r="C360" i="9"/>
  <c r="B361" i="9"/>
  <c r="E359" i="9" a="1"/>
  <c r="E359" i="9" s="1"/>
  <c r="F358" i="9"/>
  <c r="G358" i="9" a="1"/>
  <c r="G358" i="9" s="1"/>
  <c r="AV25" i="2" l="1" a="1"/>
  <c r="AV25" i="2" s="1"/>
  <c r="H351" i="9" a="1"/>
  <c r="H351" i="9" s="1"/>
  <c r="W353" i="9"/>
  <c r="AC351" i="9"/>
  <c r="O355" i="9"/>
  <c r="P355" i="9" s="1"/>
  <c r="L356" i="9"/>
  <c r="M356" i="9" s="1"/>
  <c r="I358" i="9"/>
  <c r="K358" i="9" s="1"/>
  <c r="F359" i="9"/>
  <c r="G359" i="9" a="1"/>
  <c r="G359" i="9" s="1"/>
  <c r="X352" i="9"/>
  <c r="Y352" i="9" s="1"/>
  <c r="T354" i="9"/>
  <c r="D361" i="9"/>
  <c r="C361" i="9"/>
  <c r="B362" i="9"/>
  <c r="L357" i="9"/>
  <c r="N357" i="9" s="1"/>
  <c r="E360" i="9" a="1"/>
  <c r="E360" i="9" s="1"/>
  <c r="E361" i="9" l="1" a="1"/>
  <c r="E361" i="9" s="1"/>
  <c r="F361" i="9" s="1"/>
  <c r="AV26" i="2" a="1"/>
  <c r="AV26" i="2" s="1"/>
  <c r="M357" i="9"/>
  <c r="L358" i="9"/>
  <c r="N358" i="9" s="1"/>
  <c r="Z352" i="9"/>
  <c r="N356" i="9"/>
  <c r="O357" i="9"/>
  <c r="P357" i="9" s="1"/>
  <c r="I359" i="9"/>
  <c r="J359" i="9" s="1"/>
  <c r="Q355" i="9"/>
  <c r="J358" i="9"/>
  <c r="F360" i="9"/>
  <c r="G360" i="9" a="1"/>
  <c r="G360" i="9" s="1"/>
  <c r="C362" i="9"/>
  <c r="B363" i="9"/>
  <c r="D362" i="9"/>
  <c r="U354" i="9"/>
  <c r="V354" i="9" s="1"/>
  <c r="X353" i="9"/>
  <c r="Y353" i="9" s="1"/>
  <c r="G361" i="9" l="1" a="1"/>
  <c r="G361" i="9" s="1"/>
  <c r="I361" i="9" s="1"/>
  <c r="J361" i="9" s="1"/>
  <c r="O358" i="9"/>
  <c r="Q358" i="9" s="1"/>
  <c r="Q357" i="9"/>
  <c r="E362" i="9" a="1"/>
  <c r="E362" i="9" s="1"/>
  <c r="O356" i="9"/>
  <c r="P356" i="9" s="1"/>
  <c r="B364" i="9"/>
  <c r="D363" i="9"/>
  <c r="C363" i="9"/>
  <c r="E363" i="9" s="1" a="1"/>
  <c r="E363" i="9" s="1"/>
  <c r="F363" i="9" s="1"/>
  <c r="AA352" i="9"/>
  <c r="AC352" i="9" s="1"/>
  <c r="R355" i="9"/>
  <c r="T355" i="9" s="1"/>
  <c r="Z353" i="9"/>
  <c r="W354" i="9"/>
  <c r="M358" i="9"/>
  <c r="K359" i="9"/>
  <c r="I360" i="9"/>
  <c r="K360" i="9" s="1"/>
  <c r="K361" i="9" l="1"/>
  <c r="L361" i="9" s="1"/>
  <c r="N361" i="9" s="1"/>
  <c r="O361" i="9" s="1"/>
  <c r="Q361" i="9" s="1"/>
  <c r="AB352" i="9"/>
  <c r="H352" i="9" s="1" a="1"/>
  <c r="H352" i="9" s="1"/>
  <c r="U355" i="9"/>
  <c r="V355" i="9" s="1"/>
  <c r="L360" i="9"/>
  <c r="M360" i="9" s="1"/>
  <c r="R358" i="9"/>
  <c r="S358" i="9" s="1"/>
  <c r="Q356" i="9"/>
  <c r="X354" i="9"/>
  <c r="Y354" i="9" s="1"/>
  <c r="R357" i="9"/>
  <c r="T357" i="9" s="1"/>
  <c r="G363" i="9" a="1"/>
  <c r="G363" i="9" s="1"/>
  <c r="P358" i="9"/>
  <c r="L359" i="9"/>
  <c r="N359" i="9" s="1"/>
  <c r="S355" i="9"/>
  <c r="C364" i="9"/>
  <c r="B365" i="9"/>
  <c r="D364" i="9"/>
  <c r="M361" i="9"/>
  <c r="F362" i="9"/>
  <c r="G362" i="9" a="1"/>
  <c r="G362" i="9" s="1"/>
  <c r="J360" i="9"/>
  <c r="AA353" i="9"/>
  <c r="AC353" i="9" s="1"/>
  <c r="AV27" i="2" l="1" a="1"/>
  <c r="AV27" i="2" s="1"/>
  <c r="S357" i="9"/>
  <c r="T358" i="9"/>
  <c r="U358" i="9" s="1"/>
  <c r="V358" i="9" s="1"/>
  <c r="M359" i="9"/>
  <c r="U357" i="9"/>
  <c r="V357" i="9" s="1"/>
  <c r="R361" i="9"/>
  <c r="T361" i="9" s="1"/>
  <c r="O359" i="9"/>
  <c r="Q359" i="9" s="1"/>
  <c r="N360" i="9"/>
  <c r="P361" i="9"/>
  <c r="I363" i="9"/>
  <c r="J363" i="9" s="1"/>
  <c r="R356" i="9"/>
  <c r="T356" i="9" s="1"/>
  <c r="AB353" i="9"/>
  <c r="H353" i="9" s="1" a="1"/>
  <c r="H353" i="9" s="1"/>
  <c r="E364" i="9" a="1"/>
  <c r="E364" i="9" s="1"/>
  <c r="W355" i="9"/>
  <c r="Z354" i="9"/>
  <c r="C365" i="9"/>
  <c r="B366" i="9"/>
  <c r="D365" i="9"/>
  <c r="I362" i="9"/>
  <c r="K362" i="9" s="1"/>
  <c r="AV28" i="2" l="1" a="1"/>
  <c r="AV28" i="2" s="1"/>
  <c r="S361" i="9"/>
  <c r="S356" i="9"/>
  <c r="R359" i="9"/>
  <c r="T359" i="9" s="1"/>
  <c r="U361" i="9"/>
  <c r="V361" i="9" s="1"/>
  <c r="L362" i="9"/>
  <c r="M362" i="9" s="1"/>
  <c r="X355" i="9"/>
  <c r="Y355" i="9" s="1"/>
  <c r="J362" i="9"/>
  <c r="U356" i="9"/>
  <c r="W356" i="9" s="1"/>
  <c r="K363" i="9"/>
  <c r="W357" i="9"/>
  <c r="F364" i="9"/>
  <c r="G364" i="9" a="1"/>
  <c r="G364" i="9" s="1"/>
  <c r="P359" i="9"/>
  <c r="E365" i="9" a="1"/>
  <c r="E365" i="9" s="1"/>
  <c r="W358" i="9"/>
  <c r="O360" i="9"/>
  <c r="P360" i="9" s="1"/>
  <c r="D366" i="9"/>
  <c r="B367" i="9"/>
  <c r="C366" i="9"/>
  <c r="E366" i="9" s="1" a="1"/>
  <c r="E366" i="9" s="1"/>
  <c r="F366" i="9" s="1"/>
  <c r="AA354" i="9"/>
  <c r="AB354" i="9" s="1"/>
  <c r="H354" i="9" s="1" a="1"/>
  <c r="H354" i="9" s="1"/>
  <c r="AV29" i="2" s="1" a="1"/>
  <c r="AV29" i="2" s="1"/>
  <c r="S359" i="9" l="1"/>
  <c r="Q360" i="9"/>
  <c r="R360" i="9" s="1"/>
  <c r="S360" i="9" s="1"/>
  <c r="N362" i="9"/>
  <c r="O362" i="9" s="1"/>
  <c r="Q362" i="9" s="1"/>
  <c r="X356" i="9"/>
  <c r="Z356" i="9" s="1"/>
  <c r="U359" i="9"/>
  <c r="W359" i="9" s="1"/>
  <c r="V356" i="9"/>
  <c r="X358" i="9"/>
  <c r="Y358" i="9" s="1"/>
  <c r="F365" i="9"/>
  <c r="G365" i="9" a="1"/>
  <c r="G365" i="9" s="1"/>
  <c r="W361" i="9"/>
  <c r="G366" i="9" a="1"/>
  <c r="G366" i="9" s="1"/>
  <c r="C367" i="9"/>
  <c r="D367" i="9"/>
  <c r="Z355" i="9"/>
  <c r="AC354" i="9"/>
  <c r="X357" i="9"/>
  <c r="Y357" i="9" s="1"/>
  <c r="I364" i="9"/>
  <c r="J364" i="9" s="1"/>
  <c r="L363" i="9"/>
  <c r="N363" i="9" s="1"/>
  <c r="Z357" i="9" l="1"/>
  <c r="M363" i="9"/>
  <c r="T360" i="9"/>
  <c r="U360" i="9" s="1"/>
  <c r="W360" i="9" s="1"/>
  <c r="P362" i="9"/>
  <c r="O363" i="9"/>
  <c r="Q363" i="9" s="1"/>
  <c r="X359" i="9"/>
  <c r="Z359" i="9" s="1"/>
  <c r="R362" i="9"/>
  <c r="T362" i="9" s="1"/>
  <c r="AA356" i="9"/>
  <c r="AC356" i="9" s="1"/>
  <c r="X361" i="9"/>
  <c r="Y361" i="9" s="1"/>
  <c r="I365" i="9"/>
  <c r="K365" i="9" s="1"/>
  <c r="V359" i="9"/>
  <c r="AA355" i="9"/>
  <c r="AB355" i="9" s="1"/>
  <c r="H355" i="9" s="1" a="1"/>
  <c r="H355" i="9" s="1"/>
  <c r="Z358" i="9"/>
  <c r="AA357" i="9"/>
  <c r="AC357" i="9" s="1"/>
  <c r="E367" i="9" a="1"/>
  <c r="E367" i="9" s="1"/>
  <c r="K364" i="9"/>
  <c r="I366" i="9"/>
  <c r="J366" i="9" s="1"/>
  <c r="Y356" i="9"/>
  <c r="AV30" i="2" l="1" a="1"/>
  <c r="AV30" i="2" s="1"/>
  <c r="F367" i="9"/>
  <c r="G367" i="9" a="1"/>
  <c r="G367" i="9" s="1"/>
  <c r="I367" i="9" s="1"/>
  <c r="J367" i="9" s="1"/>
  <c r="K366" i="9"/>
  <c r="L366" i="9" s="1"/>
  <c r="M366" i="9" s="1"/>
  <c r="J365" i="9"/>
  <c r="AC355" i="9"/>
  <c r="Y359" i="9"/>
  <c r="V360" i="9"/>
  <c r="U362" i="9"/>
  <c r="W362" i="9" s="1"/>
  <c r="L365" i="9"/>
  <c r="N365" i="9" s="1"/>
  <c r="AA359" i="9"/>
  <c r="AB359" i="9" s="1"/>
  <c r="R363" i="9"/>
  <c r="T363" i="9" s="1"/>
  <c r="S362" i="9"/>
  <c r="AB357" i="9"/>
  <c r="H357" i="9" s="1" a="1"/>
  <c r="H357" i="9" s="1"/>
  <c r="Z361" i="9"/>
  <c r="L364" i="9"/>
  <c r="N364" i="9" s="1"/>
  <c r="AA358" i="9"/>
  <c r="AB358" i="9" s="1"/>
  <c r="AB356" i="9"/>
  <c r="H356" i="9" s="1" a="1"/>
  <c r="H356" i="9" s="1"/>
  <c r="AV32" i="2" s="1" a="1"/>
  <c r="AV32" i="2" s="1"/>
  <c r="P363" i="9"/>
  <c r="X360" i="9"/>
  <c r="Y360" i="9" s="1"/>
  <c r="H359" i="9" l="1" a="1"/>
  <c r="H359" i="9" s="1"/>
  <c r="K367" i="9"/>
  <c r="L367" i="9" s="1"/>
  <c r="M367" i="9" s="1"/>
  <c r="AV31" i="2" a="1"/>
  <c r="AV31" i="2" s="1"/>
  <c r="H358" i="9" a="1"/>
  <c r="H358" i="9" s="1"/>
  <c r="AV34" i="2" s="1" a="1"/>
  <c r="AV34" i="2" s="1"/>
  <c r="V362" i="9"/>
  <c r="M364" i="9"/>
  <c r="U363" i="9"/>
  <c r="V363" i="9" s="1"/>
  <c r="O365" i="9"/>
  <c r="P365" i="9" s="1"/>
  <c r="O364" i="9"/>
  <c r="Q364" i="9" s="1"/>
  <c r="X362" i="9"/>
  <c r="Z362" i="9" s="1"/>
  <c r="AC359" i="9"/>
  <c r="N366" i="9"/>
  <c r="M365" i="9"/>
  <c r="Z360" i="9"/>
  <c r="AC358" i="9"/>
  <c r="S363" i="9"/>
  <c r="AA361" i="9"/>
  <c r="AC361" i="9" s="1"/>
  <c r="N367" i="9" l="1"/>
  <c r="O367" i="9" s="1"/>
  <c r="P367" i="9" s="1"/>
  <c r="AV33" i="2" a="1"/>
  <c r="AV33" i="2" s="1"/>
  <c r="R364" i="9"/>
  <c r="T364" i="9" s="1"/>
  <c r="AA362" i="9"/>
  <c r="AC362" i="9" s="1"/>
  <c r="Q365" i="9"/>
  <c r="P364" i="9"/>
  <c r="Q367" i="9"/>
  <c r="AB361" i="9"/>
  <c r="H361" i="9" s="1" a="1"/>
  <c r="H361" i="9" s="1"/>
  <c r="AA360" i="9"/>
  <c r="AC360" i="9" s="1"/>
  <c r="Y362" i="9"/>
  <c r="W363" i="9"/>
  <c r="O366" i="9"/>
  <c r="Q366" i="9" s="1"/>
  <c r="AB360" i="9" l="1"/>
  <c r="H360" i="9" s="1" a="1"/>
  <c r="H360" i="9" s="1"/>
  <c r="P366" i="9"/>
  <c r="U364" i="9"/>
  <c r="W364" i="9" s="1"/>
  <c r="R365" i="9"/>
  <c r="S365" i="9" s="1"/>
  <c r="AB362" i="9"/>
  <c r="H362" i="9" s="1" a="1"/>
  <c r="H362" i="9" s="1"/>
  <c r="X363" i="9"/>
  <c r="Y363" i="9" s="1"/>
  <c r="S364" i="9"/>
  <c r="R366" i="9"/>
  <c r="T366" i="9" s="1"/>
  <c r="R367" i="9"/>
  <c r="T367" i="9" s="1"/>
  <c r="AV36" i="2" l="1" a="1"/>
  <c r="AV36" i="2" s="1"/>
  <c r="AV35" i="2" a="1"/>
  <c r="AV35" i="2" s="1"/>
  <c r="AV37" i="2" a="1"/>
  <c r="AV37" i="2" s="1"/>
  <c r="S366" i="9"/>
  <c r="Z363" i="9"/>
  <c r="U366" i="9"/>
  <c r="W366" i="9" s="1"/>
  <c r="U367" i="9"/>
  <c r="W367" i="9" s="1"/>
  <c r="X364" i="9"/>
  <c r="Z364" i="9" s="1"/>
  <c r="S367" i="9"/>
  <c r="V364" i="9"/>
  <c r="AA363" i="9"/>
  <c r="AB363" i="9" s="1"/>
  <c r="H363" i="9" s="1" a="1"/>
  <c r="H363" i="9" s="1"/>
  <c r="T365" i="9"/>
  <c r="AV38" i="2" l="1" a="1"/>
  <c r="AV38" i="2" s="1"/>
  <c r="AC363" i="9"/>
  <c r="X367" i="9"/>
  <c r="Z367" i="9" s="1"/>
  <c r="AA364" i="9"/>
  <c r="AC364" i="9" s="1"/>
  <c r="X366" i="9"/>
  <c r="Z366" i="9" s="1"/>
  <c r="Y364" i="9"/>
  <c r="U365" i="9"/>
  <c r="V365" i="9" s="1"/>
  <c r="V367" i="9"/>
  <c r="V366" i="9"/>
  <c r="Y367" i="9" l="1"/>
  <c r="AA366" i="9"/>
  <c r="AC366" i="9" s="1"/>
  <c r="AA367" i="9"/>
  <c r="AC367" i="9" s="1"/>
  <c r="W365" i="9"/>
  <c r="AB364" i="9"/>
  <c r="H364" i="9" s="1" a="1"/>
  <c r="H364" i="9" s="1"/>
  <c r="Y366" i="9"/>
  <c r="AV39" i="2" l="1" a="1"/>
  <c r="AV39" i="2" s="1"/>
  <c r="AB366" i="9"/>
  <c r="H366" i="9" s="1" a="1"/>
  <c r="H366" i="9" s="1"/>
  <c r="AV42" i="2" s="1" a="1"/>
  <c r="AV42" i="2" s="1"/>
  <c r="X365" i="9"/>
  <c r="Z365" i="9" s="1"/>
  <c r="AB367" i="9"/>
  <c r="H367" i="9" s="1" a="1"/>
  <c r="H367" i="9" s="1"/>
  <c r="AA365" i="9" l="1"/>
  <c r="AC365" i="9" s="1"/>
  <c r="Y365" i="9"/>
  <c r="AB365" i="9" l="1"/>
  <c r="H365" i="9" l="1" a="1"/>
  <c r="H365" i="9" s="1"/>
  <c r="AV41" i="2" l="1" a="1"/>
  <c r="AV41" i="2" s="1"/>
  <c r="AV40" i="2" a="1"/>
  <c r="AV40" i="2"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<sst xmlns="http://schemas.openxmlformats.org/spreadsheetml/2006/main" count="168" uniqueCount="84">
  <si>
    <t>KW</t>
  </si>
  <si>
    <t>Person</t>
  </si>
  <si>
    <t>Objekt</t>
  </si>
  <si>
    <t>Startet</t>
  </si>
  <si>
    <t>Obj</t>
  </si>
  <si>
    <t>Jahr</t>
  </si>
  <si>
    <t>Kurze Beschreibung</t>
  </si>
  <si>
    <t>x</t>
  </si>
  <si>
    <t>Montag</t>
  </si>
  <si>
    <t>Dienstag</t>
  </si>
  <si>
    <t>Mittwoch</t>
  </si>
  <si>
    <t>Donnerstag</t>
  </si>
  <si>
    <t>Freitag</t>
  </si>
  <si>
    <t>Samstag</t>
  </si>
  <si>
    <t>Sonntag</t>
  </si>
  <si>
    <t>WT</t>
  </si>
  <si>
    <t>Start der Kehrwoche</t>
  </si>
  <si>
    <t>OS</t>
  </si>
  <si>
    <t>AZ</t>
  </si>
  <si>
    <t>BF</t>
  </si>
  <si>
    <t>Reinigungsplan</t>
  </si>
  <si>
    <r>
      <rPr>
        <b/>
        <sz val="10"/>
        <rFont val="Arial"/>
        <family val="2"/>
      </rPr>
      <t xml:space="preserve">Wer seinen Verpflichtungen nicht nachkommen kann, ist verpflichtet jemand Anderen für seine Aufgaben zu organisieren.
</t>
    </r>
    <r>
      <rPr>
        <b/>
        <sz val="10"/>
        <color rgb="FFFF0000"/>
        <rFont val="Arial"/>
        <family val="2"/>
      </rPr>
      <t>Bei Nichteinhaltung können Regressansprüche entstehen!</t>
    </r>
  </si>
  <si>
    <t>Idee und inhaltliche Umsetzung: HV Gerhard Thomann, Oberried</t>
  </si>
  <si>
    <t>https://3sam-hausverwaltung.de/kalender</t>
  </si>
  <si>
    <t>https://www.imatys.de/</t>
  </si>
  <si>
    <t>Texte für den Kalender</t>
  </si>
  <si>
    <t>Die Hausverwaltung</t>
  </si>
  <si>
    <t>Hausverwaltung Thomann
79254 Oberried</t>
  </si>
  <si>
    <t>Text über dem Kalender</t>
  </si>
  <si>
    <t>Kalendertitel</t>
  </si>
  <si>
    <t>Objekttitel</t>
  </si>
  <si>
    <t>Text unter dem Kalender links schwarz</t>
  </si>
  <si>
    <t>Text unter dem Kalender rechts rot</t>
  </si>
  <si>
    <t xml:space="preserve">
Bei Nichteinhaltung können Regressansprüche entstehen!</t>
  </si>
  <si>
    <t>Technische Umsetzung: Software-Beratung Ingolf Matys, Freiburg</t>
  </si>
  <si>
    <t>Winterdienst, Gehweg- und Parkplatzreinigung. Die Reinigung hat 1x wöchentlich zu erfolgen,
bei Bedarf öfter. Der Winterdienst ist entsprechend der Polizeiverordnung auszuführen.</t>
  </si>
  <si>
    <t>Wer seinen Verpflichtungen nicht nachkommen kann,
ist verpflichtet jemand Anderen für seine Aufgaben zu organisieren.</t>
  </si>
  <si>
    <t>FarbeZwei</t>
  </si>
  <si>
    <t>WEG Nr. 3</t>
  </si>
  <si>
    <t>Register Nutzer</t>
  </si>
  <si>
    <t>Register Texte</t>
  </si>
  <si>
    <t>Register Kalender-Kehrwoche</t>
  </si>
  <si>
    <r>
      <t>Auf dem Register "Texte" können Sie den "</t>
    </r>
    <r>
      <rPr>
        <b/>
        <sz val="11"/>
        <rFont val="Arial"/>
        <family val="2"/>
      </rPr>
      <t>Kalendertitel</t>
    </r>
    <r>
      <rPr>
        <sz val="11"/>
        <rFont val="Arial"/>
        <family val="2"/>
      </rPr>
      <t>" (Reinigungskalender, Kehrwoche, Reinigungsplan) als auch den "</t>
    </r>
    <r>
      <rPr>
        <b/>
        <sz val="11"/>
        <rFont val="Arial"/>
        <family val="2"/>
      </rPr>
      <t>Objekttitel</t>
    </r>
    <r>
      <rPr>
        <sz val="11"/>
        <rFont val="Arial"/>
        <family val="2"/>
      </rPr>
      <t xml:space="preserve">" (Name der WEG) hinterlegen.
Den </t>
    </r>
    <r>
      <rPr>
        <b/>
        <sz val="11"/>
        <rFont val="Arial"/>
        <family val="2"/>
      </rPr>
      <t>Namen der Hausverwaltung</t>
    </r>
    <r>
      <rPr>
        <sz val="11"/>
        <rFont val="Arial"/>
        <family val="2"/>
      </rPr>
      <t xml:space="preserve"> (links über dem Kalender) und noch ein paar </t>
    </r>
    <r>
      <rPr>
        <b/>
        <sz val="11"/>
        <rFont val="Arial"/>
        <family val="2"/>
      </rPr>
      <t>Anmerkungen</t>
    </r>
    <r>
      <rPr>
        <sz val="11"/>
        <rFont val="Arial"/>
        <family val="2"/>
      </rPr>
      <t xml:space="preserve"> (rechts über den Kalender) sind die beiden nächsten Eintragungen.
Abrunden können Sie das Ganze mit je einem</t>
    </r>
    <r>
      <rPr>
        <b/>
        <sz val="11"/>
        <rFont val="Arial"/>
        <family val="2"/>
      </rPr>
      <t xml:space="preserve"> Text unter dem Kalender.</t>
    </r>
    <r>
      <rPr>
        <sz val="11"/>
        <rFont val="Arial"/>
        <family val="2"/>
      </rPr>
      <t xml:space="preserve">
Der rechte Text wird dabei in roter Farbe angezeigt. Sie können dies auch leer lassen.</t>
    </r>
  </si>
  <si>
    <t>Gerhard Thomann und Ingolf Matys wünschen viel Erfolg.</t>
  </si>
  <si>
    <t>Der Reinigungsplan / Kehrwochenkalender</t>
  </si>
  <si>
    <t>Und nun Viel Erfolg</t>
  </si>
  <si>
    <t>Die ersten Exemplare waren noch etwas "trocken". Beim sichten einiger Exemplare war klar, dass der Kalender nicht nur aus dem Kalender, sondern auch aus ein paar begleitenden Worten besteht.
Dieser Kalender kann die Hausordnung nicht ersetzen.</t>
  </si>
  <si>
    <r>
      <t xml:space="preserve">Auf dem Register "Kalender-Kehrwoche" wählen Sie das </t>
    </r>
    <r>
      <rPr>
        <b/>
        <sz val="11"/>
        <rFont val="Arial"/>
        <family val="2"/>
      </rPr>
      <t>Objekt</t>
    </r>
    <r>
      <rPr>
        <sz val="11"/>
        <rFont val="Arial"/>
        <family val="2"/>
      </rPr>
      <t xml:space="preserve">, das </t>
    </r>
    <r>
      <rPr>
        <b/>
        <sz val="11"/>
        <rFont val="Arial"/>
        <family val="2"/>
      </rPr>
      <t>Jahr der Kehrwoche</t>
    </r>
    <r>
      <rPr>
        <sz val="11"/>
        <rFont val="Arial"/>
        <family val="2"/>
      </rPr>
      <t xml:space="preserve"> aus.
Den den </t>
    </r>
    <r>
      <rPr>
        <b/>
        <sz val="11"/>
        <rFont val="Arial"/>
        <family val="2"/>
      </rPr>
      <t>Start der "Kehrwoche"</t>
    </r>
    <r>
      <rPr>
        <sz val="11"/>
        <rFont val="Arial"/>
        <family val="2"/>
      </rPr>
      <t xml:space="preserve"> können Sie auf jeden beliebigen </t>
    </r>
    <r>
      <rPr>
        <b/>
        <sz val="11"/>
        <rFont val="Arial"/>
        <family val="2"/>
      </rPr>
      <t>Wochentag</t>
    </r>
    <r>
      <rPr>
        <sz val="11"/>
        <rFont val="Arial"/>
        <family val="2"/>
      </rPr>
      <t xml:space="preserve"> legen.
Beim Objekt ist es in der Regel der Wert "1", so wie Sie es bei den Nutzern hinterlegt haben.
Mehrere Objekte machen nur Sinn, wenn es eine Hausmeister-Übersicht sein soll, oder wenn ein Abrechnungsobjekt über mehrere Häuser verfügt.</t>
    </r>
  </si>
  <si>
    <t>Die Idee einen solchen Kalender zu erstellen, kam mir, nachdem ich Stunden mit "gemalten" Kalendern verbracht habe. Im Internet war ebenfalls nichts passendes zu finden. So entwickelten wir, Thomann, Matys, in mehreren Schritten diese Version. (aktuell 6 Schritte) Herr Matys hat noch mehr technisches Wissen, um die Ideen von Herrn Thomann umzusetzen.</t>
  </si>
  <si>
    <t/>
  </si>
  <si>
    <t>Ingolf; Matys; Tel.: 0761; 881 4402</t>
  </si>
  <si>
    <t>Farbe (1-9)</t>
  </si>
  <si>
    <r>
      <t>Auf der Seite "</t>
    </r>
    <r>
      <rPr>
        <b/>
        <sz val="11"/>
        <rFont val="Arial"/>
        <family val="2"/>
      </rPr>
      <t>Nutzer</t>
    </r>
    <r>
      <rPr>
        <sz val="11"/>
        <rFont val="Arial"/>
        <family val="2"/>
      </rPr>
      <t>" listen Sie die Namen der</t>
    </r>
    <r>
      <rPr>
        <b/>
        <sz val="11"/>
        <rFont val="Arial"/>
        <family val="2"/>
      </rPr>
      <t xml:space="preserve"> Nutzer (Eigentümer, Mieter...)</t>
    </r>
    <r>
      <rPr>
        <sz val="11"/>
        <rFont val="Arial"/>
        <family val="2"/>
      </rPr>
      <t xml:space="preserve"> auf. Es ist mal Platz für 100 Namen. Stellen Sie vor jedem Nutzer die passende Objektnummer. In der Regel "1".
Sie können die Nutzer in der Reihenfolge ihrer Bewohnerliste erfassen. Mit '</t>
    </r>
    <r>
      <rPr>
        <b/>
        <sz val="11"/>
        <rFont val="Arial"/>
        <family val="2"/>
      </rPr>
      <t>Startet</t>
    </r>
    <r>
      <rPr>
        <sz val="11"/>
        <rFont val="Arial"/>
        <family val="2"/>
      </rPr>
      <t xml:space="preserve">' können Sie den Nutzer markieren, der im neuen Jahr als erster die Kehrwoche hat. D.h. einmal erstellt, brauchen Sie im Folgejahr nur noch "startet" neu positionieren, und der neue Kalender ist fertig.
Mit </t>
    </r>
    <r>
      <rPr>
        <b/>
        <sz val="11"/>
        <rFont val="Arial"/>
        <family val="2"/>
      </rPr>
      <t>Semikolon</t>
    </r>
    <r>
      <rPr>
        <sz val="11"/>
        <rFont val="Arial"/>
        <family val="2"/>
      </rPr>
      <t xml:space="preserve"> können Sie die Eingabe auf mehrere Zeilen verteilen.
Hinter der Spalte "startet" können Sie auch eine </t>
    </r>
    <r>
      <rPr>
        <b/>
        <sz val="11"/>
        <rFont val="Arial"/>
        <family val="2"/>
      </rPr>
      <t>Farbe</t>
    </r>
    <r>
      <rPr>
        <sz val="11"/>
        <rFont val="Arial"/>
        <family val="2"/>
      </rPr>
      <t xml:space="preserve"> hinterlegen. Es sind max. 9 verschiedene Farben möglich. (sonst geht die Lesbarkeit verloren) Geben sie keine Nummer ein, Feld ist komplett leer, dann wird auch keine Farbe verwendet.</t>
    </r>
  </si>
  <si>
    <t>Wohnung 3; Dritter; mal;sehen</t>
  </si>
  <si>
    <t>WHG-01; Thomann; Gerhard</t>
  </si>
  <si>
    <r>
      <t>Sollte ihnen der Kalender sehr gut gefallen, und ihnen eine große Arbeitserleichterung bescheren, dann freuen wir uns über eine Zuwendung auf:
Sparkassen Hochschwarzwald
IBAN: DE53 6805 1004 0004 0430 06
BIC:   SOLADES1HSW
Verwendungszweck: "</t>
    </r>
    <r>
      <rPr>
        <b/>
        <sz val="10"/>
        <rFont val="Arial"/>
        <family val="2"/>
      </rPr>
      <t>Kehrwochenkalender</t>
    </r>
    <r>
      <rPr>
        <sz val="10"/>
        <rFont val="Arial"/>
        <family val="2"/>
      </rPr>
      <t>"</t>
    </r>
  </si>
  <si>
    <t>Tag</t>
  </si>
  <si>
    <t>Monat</t>
  </si>
  <si>
    <t>Offset OS</t>
  </si>
  <si>
    <t>Datum</t>
  </si>
  <si>
    <t>Bezeichnung</t>
  </si>
  <si>
    <t>Neujahr</t>
  </si>
  <si>
    <t>Karfreitag</t>
  </si>
  <si>
    <t>Ostersonntag</t>
  </si>
  <si>
    <t>Ostermontag</t>
  </si>
  <si>
    <t>Christi Himmelfahrt</t>
  </si>
  <si>
    <t>Pfingstsonntag</t>
  </si>
  <si>
    <t>Pfingstmontag</t>
  </si>
  <si>
    <t>Fronleichnam</t>
  </si>
  <si>
    <t>Allerheiligen</t>
  </si>
  <si>
    <t>1. Weihnachtstag</t>
  </si>
  <si>
    <t>2. Weihnachtstag</t>
  </si>
  <si>
    <t>Internationaler Frauentag</t>
  </si>
  <si>
    <t>Augsburger Friedensfest</t>
  </si>
  <si>
    <t>Mariä Himmelfahrt</t>
  </si>
  <si>
    <t>Weltkindertag</t>
  </si>
  <si>
    <t>Reformationstag</t>
  </si>
  <si>
    <t>Buß- und Bettag</t>
  </si>
  <si>
    <t>Offset 4A</t>
  </si>
  <si>
    <t>Auswahl Feiertag</t>
  </si>
  <si>
    <t>Feiertag</t>
  </si>
  <si>
    <t>Heilige Drei Könige</t>
  </si>
  <si>
    <t>Tag der Arbeit</t>
  </si>
  <si>
    <t>Tag der Deutschen Einheit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</si>
</sst>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d"/>
    <numFmt numFmtId="165" formatCode="mmmm"/>
    <numFmt numFmtId="166" formatCode="ddd\,\ dd/mm/yyyy"/>
    <numFmt numFmtId="167" formatCode="ddd\,\ dd/mm/yyyy;&quot;&quot;;&quot;&quot;"/>
  </numFmts>
  <fonts count="21">
    <font>
      <sz val="10"/>
      <name val="Arial"/>
    </font>
    <font>
      <sz val="10"/>
      <name val="Arial"/>
      <family val="2"/>
    </font>
    <font>
      <sz val="8"/>
      <name val="Arial"/>
      <family val="2"/>
    </font>
    <font>
      <sz val="11"/>
      <name val="Arial"/>
      <family val="2"/>
    </font>
    <font>
      <b/>
      <sz val="10"/>
      <name val="Arial"/>
      <family val="2"/>
    </font>
    <font>
      <b/>
      <sz val="18"/>
      <name val="Arial"/>
      <family val="2"/>
    </font>
    <font>
      <b/>
      <sz val="12"/>
      <name val="Arial"/>
      <family val="2"/>
    </font>
    <font>
      <sz val="12"/>
      <name val="Arial"/>
      <family val="2"/>
    </font>
    <font>
      <b/>
      <sz val="11"/>
      <name val="Arial"/>
      <family val="2"/>
    </font>
    <font>
      <sz val="10"/>
      <name val="Arial"/>
    </font>
    <font>
      <sz val="12"/>
      <color theme="1"/>
      <name val="Arial"/>
      <family val="2"/>
    </font>
    <font>
      <sz val="12"/>
      <color theme="1"/>
      <name val="Arial Narrow"/>
      <family val="2"/>
    </font>
    <font>
      <b/>
      <sz val="10"/>
      <color rgb="FFFF0000"/>
      <name val="Arial"/>
      <family val="2"/>
    </font>
    <font>
      <u/>
      <sz val="10"/>
      <color theme="10"/>
      <name val="Arial"/>
    </font>
    <font>
      <b/>
      <sz val="14"/>
      <name val="Arial"/>
      <family val="2"/>
    </font>
    <font>
      <b/>
      <sz val="12"/>
      <color theme="1"/>
      <name val="Arial Narrow"/>
      <family val="2"/>
    </font>
    <font>
      <sz val="11"/>
      <name val="Arial"/>
    </font>
    <font>
      <i/>
      <sz val="12"/>
      <name val="Arial"/>
      <family val="2"/>
    </font>
    <font>
      <sz val="11"/>
      <name val="Calibri"/>
      <family val="2"/>
      <scheme val="minor"/>
    </font>
    <font>
      <b/>
      <sz val="11"/>
      <name val="Calibri"/>
      <family val="2"/>
      <scheme val="minor"/>
    </font>
    <font>
      <b/>
      <sz val="11"/>
      <color rgb="FFFFFFFF"/>
      <name val="Calibri"/>
      <family val="2"/>
      <scheme val="minor"/>
    </font>
  </fonts>
  <fills count="6">
    <fill>
      <patternFill patternType="none"/>
    </fill>
    <fill>
      <patternFill patternType="gray125"/>
    </fill>
    <fill>
      <patternFill patternType="solid">
        <fgColor theme="6" tint="0.59999389629810485"/>
        <bgColor indexed="64"/>
      </patternFill>
    </fill>
    <fill>
      <patternFill patternType="solid">
        <fgColor rgb="FFFFFF00"/>
        <bgColor indexed="64"/>
      </patternFill>
    </fill>
    <fill>
      <patternFill patternType="solid">
        <fgColor rgb="FFCCECFF"/>
        <bgColor indexed="64"/>
      </patternFill>
    </fill>
    <fill>
      <patternFill patternType="solid">
        <fgColor theme="3" tint="0.39997558519241921"/>
        <bgColor indexed="64"/>
      </patternFill>
    </fill>
  </fills>
  <borders count="22">
    <border>
      <left/>
      <right/>
      <top/>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43" fontId="9" fillId="0" borderId="0" applyFont="0" applyFill="0" applyBorder="0" applyAlignment="0" applyProtection="0"/>
    <xf numFmtId="0" fontId="13" fillId="0" borderId="0" applyNumberFormat="0" applyFill="0" applyBorder="0" applyAlignment="0" applyProtection="0"/>
  </cellStyleXfs>
  <cellXfs count="87">
    <xf numFmtId="0" fontId="0" fillId="0" borderId="0" xfId="0"/>
    <xf numFmtId="0" fontId="6" fillId="0" borderId="0" xfId="0" applyFont="1" applyProtection="1">
      <protection hidden="1"/>
    </xf>
    <xf numFmtId="0" fontId="0" fillId="0" borderId="0" xfId="0" applyProtection="1">
      <protection hidden="1"/>
    </xf>
    <xf numFmtId="0" fontId="1" fillId="0" borderId="0" xfId="0" applyFont="1" applyProtection="1">
      <protection hidden="1"/>
    </xf>
    <xf numFmtId="0" fontId="2" fillId="0" borderId="0" xfId="0" applyFont="1" applyProtection="1">
      <protection hidden="1"/>
    </xf>
    <xf numFmtId="0" fontId="4" fillId="0" borderId="0" xfId="0" applyFont="1" applyProtection="1">
      <protection hidden="1"/>
    </xf>
    <xf numFmtId="0" fontId="7" fillId="0" borderId="0" xfId="0" applyFont="1" applyProtection="1">
      <protection hidden="1"/>
    </xf>
    <xf numFmtId="164" fontId="3" fillId="0" borderId="2" xfId="0" applyNumberFormat="1" applyFont="1" applyBorder="1" applyProtection="1">
      <protection hidden="1"/>
    </xf>
    <xf numFmtId="0" fontId="2" fillId="0" borderId="1" xfId="0" applyFont="1" applyBorder="1" applyProtection="1">
      <protection hidden="1"/>
    </xf>
    <xf numFmtId="0" fontId="3" fillId="0" borderId="1" xfId="0" applyFont="1" applyBorder="1" applyProtection="1">
      <protection hidden="1"/>
    </xf>
    <xf numFmtId="0" fontId="2" fillId="0" borderId="3" xfId="0" applyFont="1" applyBorder="1" applyProtection="1">
      <protection hidden="1"/>
    </xf>
    <xf numFmtId="0" fontId="3" fillId="0" borderId="0" xfId="0" applyFont="1" applyProtection="1">
      <protection hidden="1"/>
    </xf>
    <xf numFmtId="164" fontId="3" fillId="0" borderId="10" xfId="0" applyNumberFormat="1" applyFont="1" applyBorder="1" applyProtection="1">
      <protection hidden="1"/>
    </xf>
    <xf numFmtId="0" fontId="2" fillId="0" borderId="11" xfId="0" applyFont="1" applyBorder="1" applyProtection="1">
      <protection hidden="1"/>
    </xf>
    <xf numFmtId="164" fontId="3" fillId="0" borderId="7" xfId="0" applyNumberFormat="1" applyFont="1" applyBorder="1" applyProtection="1">
      <protection hidden="1"/>
    </xf>
    <xf numFmtId="0" fontId="2" fillId="0" borderId="8" xfId="0" applyFont="1" applyBorder="1" applyProtection="1">
      <protection hidden="1"/>
    </xf>
    <xf numFmtId="0" fontId="3" fillId="0" borderId="8" xfId="0" applyFont="1" applyBorder="1" applyProtection="1">
      <protection hidden="1"/>
    </xf>
    <xf numFmtId="0" fontId="2" fillId="0" borderId="9" xfId="0" applyFont="1" applyBorder="1" applyProtection="1">
      <protection hidden="1"/>
    </xf>
    <xf numFmtId="164" fontId="3" fillId="0" borderId="12" xfId="0" applyNumberFormat="1" applyFont="1" applyBorder="1" applyProtection="1">
      <protection hidden="1"/>
    </xf>
    <xf numFmtId="0" fontId="2" fillId="0" borderId="13" xfId="0" applyFont="1" applyBorder="1" applyProtection="1">
      <protection hidden="1"/>
    </xf>
    <xf numFmtId="0" fontId="3" fillId="0" borderId="13" xfId="0" applyFont="1" applyBorder="1" applyProtection="1">
      <protection hidden="1"/>
    </xf>
    <xf numFmtId="0" fontId="2" fillId="0" borderId="14" xfId="0" applyFont="1" applyBorder="1" applyProtection="1">
      <protection hidden="1"/>
    </xf>
    <xf numFmtId="0" fontId="3" fillId="0" borderId="12" xfId="0" applyFont="1" applyBorder="1" applyProtection="1">
      <protection hidden="1"/>
    </xf>
    <xf numFmtId="0" fontId="8" fillId="0" borderId="0" xfId="0" applyFont="1" applyAlignment="1" applyProtection="1">
      <alignment wrapText="1"/>
      <protection hidden="1"/>
    </xf>
    <xf numFmtId="0" fontId="0" fillId="0" borderId="0" xfId="0" applyAlignment="1" applyProtection="1">
      <alignment wrapText="1"/>
      <protection hidden="1"/>
    </xf>
    <xf numFmtId="0" fontId="1" fillId="0" borderId="0" xfId="0" applyFont="1" applyAlignment="1" applyProtection="1">
      <alignment wrapText="1"/>
      <protection hidden="1"/>
    </xf>
    <xf numFmtId="0" fontId="7" fillId="0" borderId="0" xfId="0" applyFont="1" applyAlignment="1" applyProtection="1">
      <alignment horizontal="left" indent="2"/>
      <protection hidden="1"/>
    </xf>
    <xf numFmtId="14" fontId="1" fillId="0" borderId="0" xfId="0" applyNumberFormat="1" applyFont="1" applyProtection="1">
      <protection hidden="1"/>
    </xf>
    <xf numFmtId="164" fontId="7" fillId="0" borderId="0" xfId="1" applyNumberFormat="1" applyFont="1" applyProtection="1">
      <protection hidden="1"/>
    </xf>
    <xf numFmtId="164" fontId="3" fillId="0" borderId="0" xfId="0" applyNumberFormat="1" applyFont="1" applyProtection="1">
      <protection hidden="1"/>
    </xf>
    <xf numFmtId="0" fontId="0" fillId="3" borderId="0" xfId="0" applyFill="1" applyProtection="1">
      <protection hidden="1"/>
    </xf>
    <xf numFmtId="0" fontId="4" fillId="0" borderId="0" xfId="0" applyFont="1" applyAlignment="1" applyProtection="1">
      <alignment horizontal="center" vertical="top" wrapText="1"/>
      <protection hidden="1"/>
    </xf>
    <xf numFmtId="0" fontId="0" fillId="0" borderId="0" xfId="0" applyAlignment="1" applyProtection="1">
      <alignment horizontal="center" vertical="top" wrapText="1"/>
      <protection hidden="1"/>
    </xf>
    <xf numFmtId="0" fontId="4" fillId="0" borderId="15" xfId="0" applyFont="1" applyBorder="1" applyAlignment="1" applyProtection="1">
      <alignment horizontal="center" vertical="top" wrapText="1"/>
      <protection hidden="1"/>
    </xf>
    <xf numFmtId="0" fontId="0" fillId="0" borderId="0" xfId="0" applyAlignment="1" applyProtection="1">
      <alignment vertical="top"/>
      <protection hidden="1"/>
    </xf>
    <xf numFmtId="0" fontId="13" fillId="0" borderId="0" xfId="2" applyAlignment="1" applyProtection="1">
      <alignment wrapText="1"/>
      <protection hidden="1"/>
    </xf>
    <xf numFmtId="0" fontId="14" fillId="0" borderId="0" xfId="0" applyFont="1" applyAlignment="1" applyProtection="1">
      <alignment wrapText="1"/>
      <protection hidden="1"/>
    </xf>
    <xf numFmtId="0" fontId="11" fillId="0" borderId="0" xfId="0" applyFont="1" applyAlignment="1" applyProtection="1">
      <alignment horizontal="center" vertical="center"/>
      <protection hidden="1"/>
    </xf>
    <xf numFmtId="0" fontId="10" fillId="0" borderId="0" xfId="0" applyFont="1" applyAlignment="1" applyProtection="1">
      <alignment horizontal="center" vertical="center"/>
      <protection hidden="1"/>
    </xf>
    <xf numFmtId="0" fontId="6" fillId="4" borderId="0" xfId="0" applyFont="1" applyFill="1" applyProtection="1">
      <protection locked="0"/>
    </xf>
    <xf numFmtId="0" fontId="3" fillId="0" borderId="0" xfId="0" applyFont="1" applyAlignment="1" applyProtection="1">
      <alignment wrapText="1"/>
      <protection hidden="1"/>
    </xf>
    <xf numFmtId="0" fontId="8" fillId="0" borderId="0" xfId="0" applyFont="1" applyProtection="1">
      <protection hidden="1"/>
    </xf>
    <xf numFmtId="0" fontId="3" fillId="0" borderId="16" xfId="0" applyFont="1" applyBorder="1" applyAlignment="1" applyProtection="1">
      <alignment horizontal="right"/>
      <protection locked="0"/>
    </xf>
    <xf numFmtId="0" fontId="16" fillId="0" borderId="16" xfId="0" applyFont="1" applyBorder="1" applyAlignment="1" applyProtection="1">
      <alignment horizontal="right"/>
      <protection locked="0"/>
    </xf>
    <xf numFmtId="1" fontId="3" fillId="0" borderId="0" xfId="0" applyNumberFormat="1" applyFont="1" applyAlignment="1" applyProtection="1">
      <alignment horizontal="left"/>
      <protection hidden="1"/>
    </xf>
    <xf numFmtId="0" fontId="3" fillId="0" borderId="0" xfId="0" applyFont="1" applyAlignment="1" applyProtection="1">
      <alignment horizontal="left"/>
      <protection hidden="1"/>
    </xf>
    <xf numFmtId="1" fontId="3" fillId="0" borderId="0" xfId="0" applyNumberFormat="1" applyFont="1" applyAlignment="1" applyProtection="1">
      <alignment horizontal="center"/>
      <protection hidden="1"/>
    </xf>
    <xf numFmtId="49" fontId="3" fillId="0" borderId="0" xfId="0" applyNumberFormat="1" applyFont="1" applyAlignment="1" applyProtection="1">
      <alignment horizontal="center"/>
      <protection hidden="1"/>
    </xf>
    <xf numFmtId="0" fontId="3" fillId="0" borderId="0" xfId="0" applyFont="1" applyAlignment="1" applyProtection="1">
      <alignment horizontal="right"/>
      <protection hidden="1"/>
    </xf>
    <xf numFmtId="0" fontId="3" fillId="4" borderId="0" xfId="0" applyFont="1" applyFill="1" applyAlignment="1" applyProtection="1">
      <alignment wrapText="1"/>
      <protection locked="0"/>
    </xf>
    <xf numFmtId="1" fontId="3" fillId="0" borderId="16" xfId="0" applyNumberFormat="1" applyFont="1" applyBorder="1" applyAlignment="1" applyProtection="1">
      <alignment horizontal="center"/>
      <protection locked="0"/>
    </xf>
    <xf numFmtId="0" fontId="3" fillId="0" borderId="16" xfId="0" applyFont="1" applyBorder="1" applyProtection="1">
      <protection locked="0"/>
    </xf>
    <xf numFmtId="49" fontId="3" fillId="0" borderId="16" xfId="0" applyNumberFormat="1" applyFont="1" applyBorder="1" applyAlignment="1" applyProtection="1">
      <alignment horizontal="center"/>
      <protection locked="0"/>
    </xf>
    <xf numFmtId="1" fontId="16" fillId="0" borderId="16" xfId="0" applyNumberFormat="1" applyFont="1" applyBorder="1" applyAlignment="1" applyProtection="1">
      <alignment horizontal="center"/>
      <protection locked="0"/>
    </xf>
    <xf numFmtId="0" fontId="16" fillId="0" borderId="16" xfId="0" applyFont="1" applyBorder="1" applyProtection="1">
      <protection locked="0"/>
    </xf>
    <xf numFmtId="49" fontId="16" fillId="0" borderId="16" xfId="0" applyNumberFormat="1" applyFont="1" applyBorder="1" applyAlignment="1" applyProtection="1">
      <alignment horizontal="center"/>
      <protection locked="0"/>
    </xf>
    <xf numFmtId="0" fontId="17" fillId="0" borderId="0" xfId="0" applyFont="1" applyAlignment="1" applyProtection="1">
      <alignment wrapText="1"/>
      <protection hidden="1"/>
    </xf>
    <xf numFmtId="0" fontId="7" fillId="0" borderId="0" xfId="0" applyFont="1" applyAlignment="1" applyProtection="1">
      <alignment wrapText="1"/>
      <protection hidden="1"/>
    </xf>
    <xf numFmtId="0" fontId="3" fillId="0" borderId="0" xfId="0" quotePrefix="1" applyFont="1" applyProtection="1">
      <protection hidden="1"/>
    </xf>
    <xf numFmtId="165" fontId="3" fillId="0" borderId="0" xfId="0" quotePrefix="1" applyNumberFormat="1" applyFont="1" applyAlignment="1" applyProtection="1">
      <alignment horizontal="left" indent="2"/>
      <protection hidden="1"/>
    </xf>
    <xf numFmtId="0" fontId="3" fillId="0" borderId="0" xfId="0" quotePrefix="1" applyFont="1" applyAlignment="1" applyProtection="1">
      <alignment horizontal="left" indent="2"/>
      <protection hidden="1"/>
    </xf>
    <xf numFmtId="14" fontId="0" fillId="0" borderId="0" xfId="0" applyNumberFormat="1" applyProtection="1">
      <protection hidden="1"/>
    </xf>
    <xf numFmtId="1" fontId="6" fillId="4" borderId="0" xfId="0" applyNumberFormat="1" applyFont="1" applyFill="1" applyProtection="1">
      <protection locked="0"/>
    </xf>
    <xf numFmtId="0" fontId="18" fillId="0" borderId="0" xfId="0" applyFont="1"/>
    <xf numFmtId="0" fontId="18" fillId="0" borderId="18" xfId="0" applyFont="1" applyBorder="1" applyProtection="1">
      <protection hidden="1"/>
    </xf>
    <xf numFmtId="0" fontId="18" fillId="0" borderId="16" xfId="0" applyFont="1" applyBorder="1" applyProtection="1">
      <protection hidden="1"/>
    </xf>
    <xf numFmtId="0" fontId="19" fillId="4" borderId="17" xfId="0" applyFont="1" applyFill="1" applyBorder="1" applyAlignment="1" applyProtection="1">
      <alignment horizontal="center"/>
      <protection locked="0"/>
    </xf>
    <xf numFmtId="0" fontId="19" fillId="4" borderId="20" xfId="0" applyFont="1" applyFill="1" applyBorder="1" applyAlignment="1" applyProtection="1">
      <alignment horizontal="center"/>
      <protection locked="0"/>
    </xf>
    <xf numFmtId="0" fontId="20" fillId="5" borderId="13" xfId="0" applyFont="1" applyFill="1" applyBorder="1"/>
    <xf numFmtId="167" fontId="18" fillId="0" borderId="19" xfId="0" applyNumberFormat="1" applyFont="1" applyBorder="1" applyProtection="1">
      <protection hidden="1"/>
    </xf>
    <xf numFmtId="167" fontId="18" fillId="0" borderId="21" xfId="0" applyNumberFormat="1" applyFont="1" applyBorder="1" applyProtection="1">
      <protection hidden="1"/>
    </xf>
    <xf numFmtId="166" fontId="0" fillId="0" borderId="0" xfId="0" applyNumberFormat="1" applyAlignment="1" applyProtection="1">
      <alignment vertical="top"/>
      <protection hidden="1"/>
    </xf>
    <xf numFmtId="0" fontId="1" fillId="0" borderId="0" xfId="0" applyFont="1" applyAlignment="1" applyProtection="1">
      <alignment vertical="top"/>
      <protection hidden="1"/>
    </xf>
    <xf numFmtId="0" fontId="4" fillId="0" borderId="0" xfId="0" applyFont="1" applyAlignment="1" applyProtection="1">
      <alignment vertical="top"/>
      <protection hidden="1"/>
    </xf>
    <xf numFmtId="1" fontId="0" fillId="2" borderId="0" xfId="0" applyNumberFormat="1" applyFill="1" applyAlignment="1" applyProtection="1">
      <alignment vertical="top"/>
      <protection hidden="1"/>
    </xf>
    <xf numFmtId="0" fontId="7" fillId="0" borderId="0" xfId="0" applyFont="1" applyAlignment="1" applyProtection="1">
      <alignment horizontal="center"/>
      <protection hidden="1"/>
    </xf>
    <xf numFmtId="0" fontId="6" fillId="4" borderId="0" xfId="0" applyFont="1" applyFill="1" applyAlignment="1" applyProtection="1">
      <alignment horizontal="left"/>
      <protection locked="0"/>
    </xf>
    <xf numFmtId="165" fontId="6" fillId="2" borderId="4" xfId="0" applyNumberFormat="1" applyFont="1" applyFill="1" applyBorder="1" applyAlignment="1" applyProtection="1">
      <alignment horizontal="center"/>
      <protection hidden="1"/>
    </xf>
    <xf numFmtId="165" fontId="6" fillId="2" borderId="5" xfId="0" applyNumberFormat="1" applyFont="1" applyFill="1" applyBorder="1" applyAlignment="1" applyProtection="1">
      <alignment horizontal="center"/>
      <protection hidden="1"/>
    </xf>
    <xf numFmtId="165" fontId="6" fillId="2" borderId="6" xfId="0" applyNumberFormat="1" applyFont="1" applyFill="1" applyBorder="1" applyAlignment="1" applyProtection="1">
      <alignment horizontal="center"/>
      <protection hidden="1"/>
    </xf>
    <xf numFmtId="0" fontId="5" fillId="0" borderId="0" xfId="0" applyFont="1" applyAlignment="1" applyProtection="1">
      <alignment horizontal="left"/>
      <protection hidden="1"/>
    </xf>
    <xf numFmtId="0" fontId="5" fillId="0" borderId="0" xfId="0" applyFont="1" applyAlignment="1" applyProtection="1">
      <alignment horizontal="center"/>
      <protection hidden="1"/>
    </xf>
    <xf numFmtId="0" fontId="1" fillId="0" borderId="15" xfId="0" applyFont="1" applyBorder="1" applyAlignment="1" applyProtection="1">
      <alignment horizontal="left" vertical="top" wrapText="1"/>
      <protection hidden="1"/>
    </xf>
    <xf numFmtId="0" fontId="12" fillId="0" borderId="15" xfId="0" applyFont="1" applyBorder="1" applyAlignment="1" applyProtection="1">
      <alignment horizontal="left" vertical="top" wrapText="1"/>
      <protection hidden="1"/>
    </xf>
    <xf numFmtId="0" fontId="11" fillId="0" borderId="13" xfId="0" applyFont="1" applyBorder="1" applyAlignment="1" applyProtection="1">
      <alignment horizontal="center" vertical="center" wrapText="1"/>
      <protection hidden="1"/>
    </xf>
    <xf numFmtId="0" fontId="15" fillId="0" borderId="13" xfId="0" applyFont="1" applyBorder="1" applyAlignment="1" applyProtection="1">
      <alignment horizontal="left" vertical="center" wrapText="1"/>
      <protection hidden="1"/>
    </xf>
    <xf numFmtId="0" fontId="0" fillId="0" borderId="15" xfId="0" applyBorder="1" applyAlignment="1" applyProtection="1">
      <alignment horizontal="left" vertical="top" wrapText="1"/>
      <protection hidden="1"/>
    </xf>
  </cellXfs>
  <cellStyles count="3">
    <cellStyle name="Komma" xfId="1" builtinId="3"/>
    <cellStyle name="Link" xfId="2" builtinId="8"/>
    <cellStyle name="Standard" xfId="0" builtinId="0"/>
  </cellStyles>
  <dxfs count="40">
    <dxf>
      <font>
        <color rgb="FF9C0006"/>
      </font>
      <fill>
        <patternFill>
          <bgColor rgb="FFFFC7CE"/>
        </patternFill>
      </fill>
    </dxf>
    <dxf>
      <border>
        <bottom/>
        <vertical/>
        <horizontal/>
      </border>
    </dxf>
    <dxf>
      <fill>
        <patternFill>
          <bgColor rgb="FFFFA669"/>
        </patternFill>
      </fill>
    </dxf>
    <dxf>
      <fill>
        <patternFill>
          <bgColor rgb="FFC2B9F9"/>
        </patternFill>
      </fill>
    </dxf>
    <dxf>
      <fill>
        <patternFill>
          <bgColor rgb="FFE3FB6B"/>
        </patternFill>
      </fill>
    </dxf>
    <dxf>
      <fill>
        <patternFill>
          <bgColor rgb="FF66CCFF"/>
        </patternFill>
      </fill>
    </dxf>
    <dxf>
      <fill>
        <patternFill>
          <bgColor rgb="FFFF99FF"/>
        </patternFill>
      </fill>
    </dxf>
    <dxf>
      <fill>
        <patternFill>
          <bgColor rgb="FF99FF99"/>
        </patternFill>
      </fill>
    </dxf>
    <dxf>
      <fill>
        <patternFill>
          <bgColor rgb="FFFFCC99"/>
        </patternFill>
      </fill>
    </dxf>
    <dxf>
      <fill>
        <patternFill>
          <bgColor rgb="FFFFFF99"/>
        </patternFill>
      </fill>
    </dxf>
    <dxf>
      <fill>
        <patternFill>
          <bgColor rgb="FF66FFFF"/>
        </patternFill>
      </fill>
    </dxf>
    <dxf>
      <fill>
        <patternFill patternType="gray125">
          <fgColor auto="1"/>
          <bgColor auto="1"/>
        </patternFill>
      </fill>
    </dxf>
    <dxf>
      <font>
        <color rgb="FFFFFFFF"/>
      </font>
    </dxf>
    <dxf>
      <fill>
        <patternFill>
          <bgColor rgb="FFF5E4E3"/>
        </patternFill>
      </fill>
    </dxf>
    <dxf>
      <fill>
        <patternFill>
          <bgColor theme="5" tint="0.59996337778862885"/>
        </patternFill>
      </fill>
    </dxf>
    <dxf>
      <border>
        <bottom/>
        <vertical/>
        <horizontal/>
      </border>
    </dxf>
    <dxf>
      <fill>
        <patternFill>
          <bgColor rgb="FFFFFFFF"/>
        </patternFill>
      </fill>
    </dxf>
    <dxf>
      <fill>
        <patternFill>
          <bgColor rgb="FFFFA669"/>
        </patternFill>
      </fill>
    </dxf>
    <dxf>
      <fill>
        <patternFill>
          <bgColor rgb="FFC2B9F9"/>
        </patternFill>
      </fill>
    </dxf>
    <dxf>
      <fill>
        <patternFill>
          <bgColor rgb="FFE3FB6B"/>
        </patternFill>
      </fill>
    </dxf>
    <dxf>
      <fill>
        <patternFill>
          <bgColor rgb="FF66CCFF"/>
        </patternFill>
      </fill>
    </dxf>
    <dxf>
      <fill>
        <patternFill>
          <bgColor rgb="FFFF99FF"/>
        </patternFill>
      </fill>
    </dxf>
    <dxf>
      <fill>
        <patternFill>
          <bgColor rgb="FF99FF99"/>
        </patternFill>
      </fill>
    </dxf>
    <dxf>
      <fill>
        <patternFill>
          <bgColor rgb="FFFFCC99"/>
        </patternFill>
      </fill>
    </dxf>
    <dxf>
      <fill>
        <patternFill>
          <bgColor rgb="FFFFFF99"/>
        </patternFill>
      </fill>
    </dxf>
    <dxf>
      <fill>
        <patternFill>
          <bgColor rgb="FF66FFFF"/>
        </patternFill>
      </fill>
    </dxf>
    <dxf>
      <font>
        <b val="0"/>
        <i val="0"/>
        <strike val="0"/>
        <condense val="0"/>
        <extend val="0"/>
        <outline val="0"/>
        <shadow val="0"/>
        <u val="none"/>
        <vertAlign val="baseline"/>
        <sz val="10"/>
        <color auto="1"/>
        <name val="Arial"/>
        <family val="2"/>
        <scheme val="none"/>
      </font>
      <alignment horizontal="general" vertical="top" textRotation="0" indent="0" justifyLastLine="0" shrinkToFit="0" readingOrder="0"/>
      <protection locked="1" hidden="1"/>
    </dxf>
    <dxf>
      <numFmt numFmtId="166" formatCode="ddd\,\ dd/mm/yyyy"/>
      <alignment horizontal="general" vertical="top" textRotation="0" wrapText="0" indent="0" justifyLastLine="0" shrinkToFit="0" readingOrder="0"/>
      <protection locked="1" hidden="1"/>
    </dxf>
    <dxf>
      <alignment horizontal="general" vertical="top" textRotation="0" wrapText="0" indent="0" justifyLastLine="0" shrinkToFit="0" readingOrder="0"/>
      <protection locked="1" hidden="1"/>
    </dxf>
    <dxf>
      <alignment horizontal="general" vertical="top" textRotation="0" indent="0" justifyLastLine="0" shrinkToFit="0" readingOrder="0"/>
      <protection locked="1" hidden="1"/>
    </dxf>
    <dxf>
      <alignment horizontal="general" vertical="top" textRotation="0" indent="0" justifyLastLine="0" shrinkToFit="0" readingOrder="0"/>
      <protection locked="1" hidden="1"/>
    </dxf>
    <dxf>
      <alignment horizontal="general" vertical="top" textRotation="0" indent="0" justifyLastLine="0" shrinkToFit="0" readingOrder="0"/>
      <protection locked="1" hidden="1"/>
    </dxf>
    <dxf>
      <alignment horizontal="general" vertical="top" textRotation="0" indent="0" justifyLastLine="0" shrinkToFit="0" readingOrder="0"/>
      <protection locked="1" hidden="1"/>
    </dxf>
    <dxf>
      <font>
        <b/>
        <i val="0"/>
        <strike val="0"/>
        <condense val="0"/>
        <extend val="0"/>
        <outline val="0"/>
        <shadow val="0"/>
        <u val="none"/>
        <vertAlign val="baseline"/>
        <sz val="10"/>
        <color auto="1"/>
        <name val="Arial"/>
        <family val="2"/>
        <scheme val="none"/>
      </font>
      <alignment horizontal="general" vertical="top" textRotation="0" indent="0" justifyLastLine="0" shrinkToFit="0" readingOrder="0"/>
      <protection locked="1" hidden="1"/>
    </dxf>
    <dxf>
      <font>
        <strike val="0"/>
        <outline val="0"/>
        <shadow val="0"/>
        <u val="none"/>
        <vertAlign val="baseline"/>
        <sz val="11"/>
        <color auto="1"/>
        <name val="Arial"/>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scheme val="none"/>
      </font>
      <numFmt numFmtId="30" formatCode="@"/>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scheme val="none"/>
      </font>
      <numFmt numFmtId="1" formatCode="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scheme val="none"/>
      </font>
      <protection locked="0" hidden="0"/>
    </dxf>
    <dxf>
      <font>
        <b val="0"/>
        <i val="0"/>
        <strike val="0"/>
        <condense val="0"/>
        <extend val="0"/>
        <outline val="0"/>
        <shadow val="0"/>
        <u val="none"/>
        <vertAlign val="baseline"/>
        <sz val="11"/>
        <color auto="1"/>
        <name val="Arial"/>
        <scheme val="none"/>
      </font>
      <alignment horizontal="left" vertical="bottom" textRotation="0" wrapText="0" indent="0" justifyLastLine="0" shrinkToFit="0" readingOrder="0"/>
      <protection locked="1" hidden="1"/>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CC0000"/>
      <rgbColor rgb="0000FF00"/>
      <rgbColor rgb="000000FF"/>
      <rgbColor rgb="00FFFF00"/>
      <rgbColor rgb="00FF00FF"/>
      <rgbColor rgb="0000FFFF"/>
      <rgbColor rgb="00800000"/>
      <rgbColor rgb="00008000"/>
      <rgbColor rgb="00000080"/>
      <rgbColor rgb="00808000"/>
      <rgbColor rgb="00800080"/>
      <rgbColor rgb="00008080"/>
      <rgbColor rgb="00E6E6E6"/>
      <rgbColor rgb="00808080"/>
      <rgbColor rgb="009999FF"/>
      <rgbColor rgb="00993366"/>
      <rgbColor rgb="00FFFFCC"/>
      <rgbColor rgb="00CCFFFF"/>
      <rgbColor rgb="00660066"/>
      <rgbColor rgb="00FFD9D9"/>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FF"/>
      <color rgb="FFCCECFF"/>
      <color rgb="FFCCFFFF"/>
      <color rgb="FF66CCFF"/>
      <color rgb="FFFFA669"/>
      <color rgb="FFC2B9F9"/>
      <color rgb="FFFF8B8B"/>
      <color rgb="FFE3FB6B"/>
      <color rgb="FFCCFF66"/>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9ED8CCC-FB67-4C6E-8B32-589795E745A4}" name="Tabelle1" displayName="Tabelle1" ref="A1:D100" totalsRowShown="0" headerRowDxfId="39" dataDxfId="38">
  <autoFilter ref="A1:D100" xr:uid="{09ED8CCC-FB67-4C6E-8B32-589795E745A4}"/>
  <tableColumns count="4">
    <tableColumn id="1" xr3:uid="{387F4DBB-EBD5-4C4F-8E3F-E3E9EFACC369}" name="Objekt" dataDxfId="37"/>
    <tableColumn id="2" xr3:uid="{FD6AF16E-276F-43EA-A5CB-DDE1987208FC}" name="Person" dataDxfId="36"/>
    <tableColumn id="3" xr3:uid="{A5B1F0EE-2083-4167-8C8A-9E3D6A373F98}" name="Startet" dataDxfId="35"/>
    <tableColumn id="4" xr3:uid="{09C19FA5-764E-4D8C-9C86-24CF0EE25494}" name="Farbe (1-9)" dataDxfId="34"/>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37D59A4-B854-4EBE-A33B-3927B0E983BD}" name="Tabelle13" displayName="Tabelle13" ref="C1:H21" totalsRowShown="0" headerRowDxfId="33" dataDxfId="32">
  <autoFilter ref="C1:H21" xr:uid="{237D59A4-B854-4EBE-A33B-3927B0E983BD}"/>
  <tableColumns count="6">
    <tableColumn id="1" xr3:uid="{FF61C792-79A8-4D14-ABDE-9BDED206E94E}" name="Tag" dataDxfId="31"/>
    <tableColumn id="2" xr3:uid="{F34D5550-BC41-4361-B710-5A9F7D7CE3AE}" name="Monat" dataDxfId="30"/>
    <tableColumn id="3" xr3:uid="{32B1A0B4-DAFF-4766-A834-0021EC8FCADE}" name="Offset OS" dataDxfId="29"/>
    <tableColumn id="6" xr3:uid="{5EAFD6EB-5CDE-42E6-B70C-76B65BC07D40}" name="Offset 4A" dataDxfId="28"/>
    <tableColumn id="4" xr3:uid="{A572F82D-FDBD-4C65-B783-2816DF00524C}" name="Datum" dataDxfId="27">
      <calculatedColumnFormula>IF(ISBLANK(Tabelle13[[#This Row],[Offset 4A]]),IF(ISBLANK(Tabelle13[[#This Row],[Offset OS]]),DATE(JahrAktuell,Tabelle13[[#This Row],[Monat]],Tabelle13[[#This Row],[Tag]]),Ostersonntag+Tabelle13[[#This Row],[Offset OS]]),ErsterAdvent+Tabelle13[[#This Row],[Offset 4A]])</calculatedColumnFormula>
    </tableColumn>
    <tableColumn id="5" xr3:uid="{16D8EB97-174B-4046-9275-F48F680C8E7F}" name="Bezeichnung" dataDxfId="26"/>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imatys.de/" TargetMode="External"/><Relationship Id="rId1" Type="http://schemas.openxmlformats.org/officeDocument/2006/relationships/hyperlink" Target="https://3sam-hausverwaltung.de/kalender"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imatys.de/" TargetMode="External"/><Relationship Id="rId1" Type="http://schemas.openxmlformats.org/officeDocument/2006/relationships/hyperlink" Target="https://3sam-hausverwaltung.de/kalender" TargetMode="External"/></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6AD71-CBF6-4465-AEA9-8F520EA03492}">
  <sheetPr codeName="Tabelle3">
    <tabColor rgb="FFCCFFCC"/>
  </sheetPr>
  <dimension ref="A1:C27"/>
  <sheetViews>
    <sheetView showGridLines="0" workbookViewId="0">
      <selection activeCell="A26" sqref="A26"/>
    </sheetView>
  </sheetViews>
  <sheetFormatPr baseColWidth="10" defaultColWidth="0" defaultRowHeight="12.75" zeroHeight="1"/>
  <cols>
    <col min="1" max="1" width="100.5703125" style="24" customWidth="1"/>
    <col min="2" max="2" width="2.140625" style="24" customWidth="1"/>
    <col min="3" max="3" width="0" style="24" hidden="1" customWidth="1"/>
    <col min="4" max="16384" width="11.42578125" style="24" hidden="1"/>
  </cols>
  <sheetData>
    <row r="1" spans="1:3" ht="18">
      <c r="A1" s="36" t="s">
        <v>44</v>
      </c>
    </row>
    <row r="2" spans="1:3" ht="51">
      <c r="A2" s="24" t="s">
        <v>48</v>
      </c>
    </row>
    <row r="3" spans="1:3"/>
    <row r="4" spans="1:3" ht="18">
      <c r="A4" s="36" t="s">
        <v>6</v>
      </c>
      <c r="B4" s="23"/>
      <c r="C4" s="23"/>
    </row>
    <row r="5" spans="1:3"/>
    <row r="6" spans="1:3" s="40" customFormat="1" ht="15">
      <c r="A6" s="23" t="s">
        <v>40</v>
      </c>
    </row>
    <row r="7" spans="1:3" s="40" customFormat="1" ht="88.5">
      <c r="A7" s="40" t="s">
        <v>42</v>
      </c>
    </row>
    <row r="8" spans="1:3"/>
    <row r="9" spans="1:3" s="40" customFormat="1" ht="15">
      <c r="A9" s="23" t="s">
        <v>39</v>
      </c>
    </row>
    <row r="10" spans="1:3" s="40" customFormat="1" ht="131.25">
      <c r="A10" s="40" t="s">
        <v>52</v>
      </c>
    </row>
    <row r="11" spans="1:3" s="40" customFormat="1" ht="14.25"/>
    <row r="12" spans="1:3" s="40" customFormat="1" ht="15">
      <c r="A12" s="23" t="s">
        <v>41</v>
      </c>
    </row>
    <row r="13" spans="1:3" s="40" customFormat="1" ht="72.75">
      <c r="A13" s="40" t="s">
        <v>47</v>
      </c>
    </row>
    <row r="14" spans="1:3" s="40" customFormat="1" ht="14.25"/>
    <row r="15" spans="1:3" s="40" customFormat="1" ht="15">
      <c r="A15" s="57" t="s">
        <v>43</v>
      </c>
    </row>
    <row r="16" spans="1:3" ht="76.5">
      <c r="A16" s="25" t="s">
        <v>55</v>
      </c>
    </row>
    <row r="17" spans="1:1"/>
    <row r="18" spans="1:1" ht="15">
      <c r="A18" s="56" t="s">
        <v>45</v>
      </c>
    </row>
    <row r="19" spans="1:1"/>
    <row r="20" spans="1:1"/>
    <row r="21" spans="1:1">
      <c r="A21" s="24" t="s">
        <v>22</v>
      </c>
    </row>
    <row r="22" spans="1:1">
      <c r="A22" s="35" t="s">
        <v>23</v>
      </c>
    </row>
    <row r="23" spans="1:1">
      <c r="A23" s="35"/>
    </row>
    <row r="24" spans="1:1">
      <c r="A24" s="24" t="s">
        <v>34</v>
      </c>
    </row>
    <row r="25" spans="1:1">
      <c r="A25" s="35" t="s">
        <v>24</v>
      </c>
    </row>
    <row r="26" spans="1:1"/>
    <row r="27" spans="1:1"/>
  </sheetData>
  <sheetProtection algorithmName="SHA-512" hashValue="BzsNuJAKrwWEgfW6b7Jh+r9JllZVHEnZuMq4CddLTJk6M482nOexJadjpqtK1E3Sbol5JbKFboT/fJ/tRFCuNQ==" saltValue="AaKvO69M0vAwpIZ5Pp/4KA==" spinCount="100000" sheet="1" objects="1" scenarios="1"/>
  <hyperlinks>
    <hyperlink ref="A22" r:id="rId1" xr:uid="{92418011-2734-4DD1-B599-BEF7117FD897}"/>
    <hyperlink ref="A25" r:id="rId2" xr:uid="{26A28D31-20B9-4B6D-AB38-BC6D91B469B2}"/>
  </hyperlinks>
  <pageMargins left="0.70866141732283472" right="0.70866141732283472" top="0.78740157480314965" bottom="0.78740157480314965" header="0.31496062992125984" footer="0.31496062992125984"/>
  <pageSetup paperSize="9" orientation="portrait" horizontalDpi="300" verticalDpi="300" r:id="rId3"/>
  <headerFooter>
    <oddHeader>&amp;C&amp;A&amp;R&amp;D</oddHeader>
    <oddFooter>&amp;L&amp;Z&amp;F&amp;R&amp;P/&amp;N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91FD4-4D0D-4AB9-9978-EA1120C372E9}">
  <sheetPr codeName="Tabelle5">
    <tabColor theme="3" tint="0.79998168889431442"/>
  </sheetPr>
  <dimension ref="A1:C37"/>
  <sheetViews>
    <sheetView showGridLines="0" workbookViewId="0">
      <selection activeCell="A7" sqref="A7"/>
    </sheetView>
  </sheetViews>
  <sheetFormatPr baseColWidth="10" defaultColWidth="0" defaultRowHeight="12.75" customHeight="1" zeroHeight="1"/>
  <cols>
    <col min="1" max="1" width="96.5703125" style="24" customWidth="1"/>
    <col min="2" max="2" width="2.140625" style="24" customWidth="1"/>
    <col min="3" max="3" width="0" style="24" hidden="1" customWidth="1"/>
    <col min="4" max="16384" width="11.42578125" style="24" hidden="1"/>
  </cols>
  <sheetData>
    <row r="1" spans="1:3" ht="18">
      <c r="A1" s="36" t="s">
        <v>44</v>
      </c>
    </row>
    <row r="2" spans="1:3" ht="38.25">
      <c r="A2" s="25" t="s">
        <v>46</v>
      </c>
    </row>
    <row r="3" spans="1:3" ht="12.75" customHeight="1"/>
    <row r="4" spans="1:3" ht="18">
      <c r="A4" s="36" t="s">
        <v>25</v>
      </c>
      <c r="B4" s="23"/>
      <c r="C4" s="23"/>
    </row>
    <row r="5" spans="1:3" ht="15">
      <c r="A5" s="23"/>
      <c r="B5" s="23"/>
      <c r="C5" s="23"/>
    </row>
    <row r="6" spans="1:3" s="40" customFormat="1" ht="15">
      <c r="A6" s="23" t="s">
        <v>29</v>
      </c>
      <c r="B6" s="23"/>
      <c r="C6" s="23"/>
    </row>
    <row r="7" spans="1:3" s="40" customFormat="1" ht="15">
      <c r="A7" s="49" t="s">
        <v>20</v>
      </c>
      <c r="B7" s="23"/>
      <c r="C7" s="23"/>
    </row>
    <row r="8" spans="1:3" s="40" customFormat="1" ht="15">
      <c r="B8" s="23"/>
      <c r="C8" s="23"/>
    </row>
    <row r="9" spans="1:3" s="40" customFormat="1" ht="15">
      <c r="A9" s="23" t="s">
        <v>30</v>
      </c>
      <c r="B9" s="23"/>
      <c r="C9" s="23"/>
    </row>
    <row r="10" spans="1:3" s="40" customFormat="1" ht="15">
      <c r="A10" s="49" t="s">
        <v>38</v>
      </c>
      <c r="B10" s="23"/>
      <c r="C10" s="23"/>
    </row>
    <row r="11" spans="1:3" s="40" customFormat="1" ht="15">
      <c r="A11" s="23"/>
      <c r="B11" s="23"/>
      <c r="C11" s="23"/>
    </row>
    <row r="12" spans="1:3" s="40" customFormat="1" ht="15">
      <c r="A12" s="23" t="s">
        <v>26</v>
      </c>
    </row>
    <row r="13" spans="1:3" s="40" customFormat="1" ht="28.5">
      <c r="A13" s="49" t="s">
        <v>27</v>
      </c>
    </row>
    <row r="14" spans="1:3" s="40" customFormat="1" ht="14.25"/>
    <row r="15" spans="1:3" s="40" customFormat="1" ht="15">
      <c r="A15" s="23" t="s">
        <v>28</v>
      </c>
    </row>
    <row r="16" spans="1:3" s="40" customFormat="1" ht="28.5">
      <c r="A16" s="49" t="s">
        <v>35</v>
      </c>
    </row>
    <row r="17" spans="1:1" s="40" customFormat="1" ht="14.25"/>
    <row r="18" spans="1:1" s="40" customFormat="1" ht="15">
      <c r="A18" s="23" t="s">
        <v>31</v>
      </c>
    </row>
    <row r="19" spans="1:1" s="40" customFormat="1" ht="28.5">
      <c r="A19" s="49" t="s">
        <v>36</v>
      </c>
    </row>
    <row r="20" spans="1:1" s="40" customFormat="1" ht="14.25"/>
    <row r="21" spans="1:1" s="40" customFormat="1" ht="15">
      <c r="A21" s="23" t="s">
        <v>32</v>
      </c>
    </row>
    <row r="22" spans="1:1" s="40" customFormat="1" ht="28.5">
      <c r="A22" s="49" t="s">
        <v>33</v>
      </c>
    </row>
    <row r="23" spans="1:1"/>
    <row r="24" spans="1:1" ht="15">
      <c r="A24" s="56" t="s">
        <v>45</v>
      </c>
    </row>
    <row r="25" spans="1:1"/>
    <row r="26" spans="1:1">
      <c r="A26" s="24" t="s">
        <v>22</v>
      </c>
    </row>
    <row r="27" spans="1:1">
      <c r="A27" s="35" t="s">
        <v>23</v>
      </c>
    </row>
    <row r="28" spans="1:1">
      <c r="A28" s="35"/>
    </row>
    <row r="29" spans="1:1">
      <c r="A29" s="25" t="s">
        <v>34</v>
      </c>
    </row>
    <row r="30" spans="1:1">
      <c r="A30" s="35" t="s">
        <v>24</v>
      </c>
    </row>
    <row r="33" ht="12.75" customHeight="1"/>
    <row r="34" ht="12.75" customHeight="1"/>
    <row r="35" ht="12.75" customHeight="1"/>
    <row r="37" ht="12.75" customHeight="1"/>
  </sheetData>
  <sheetProtection algorithmName="SHA-512" hashValue="IG7PawI219pj7C9kUpto+RYSktTJsaaskOVsdVWrxkjIJLOvB/9cilNM+LPuZCmzYF2HtF41K6f6fWNszVxhdQ==" saltValue="7hNokFEFsGlSSsIjQRuUJw==" spinCount="100000" sheet="1" objects="1" scenarios="1"/>
  <hyperlinks>
    <hyperlink ref="A27" r:id="rId1" xr:uid="{9685F60F-6ADA-41F8-9D5F-967D5F3CCB57}"/>
    <hyperlink ref="A30" r:id="rId2" xr:uid="{13F9421B-6722-47E2-9B8B-2D7B3B761B12}"/>
  </hyperlinks>
  <pageMargins left="0.70866141732283472" right="0.70866141732283472" top="0.78740157480314965" bottom="0.78740157480314965" header="0.31496062992125984" footer="0.31496062992125984"/>
  <pageSetup paperSize="9" orientation="portrait" horizontalDpi="300" verticalDpi="300" r:id="rId3"/>
  <headerFooter>
    <oddHeader>&amp;C&amp;A&amp;R&amp;D</oddHeader>
    <oddFooter>&amp;L&amp;Z&amp;F&amp;R&amp;P/&amp;N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78D7A-901E-499B-90BB-95B06DBF9757}">
  <sheetPr codeName="Tabelle4">
    <tabColor theme="3" tint="0.79998168889431442"/>
  </sheetPr>
  <dimension ref="A1:E101"/>
  <sheetViews>
    <sheetView showGridLines="0" tabSelected="1" workbookViewId="0">
      <selection activeCell="D11" sqref="D11"/>
    </sheetView>
  </sheetViews>
  <sheetFormatPr baseColWidth="10" defaultColWidth="0" defaultRowHeight="14.25" zeroHeight="1"/>
  <cols>
    <col min="1" max="1" width="10.140625" style="46" customWidth="1"/>
    <col min="2" max="2" width="54.85546875" style="11" customWidth="1"/>
    <col min="3" max="3" width="10" style="47" customWidth="1"/>
    <col min="4" max="4" width="13.85546875" style="48" customWidth="1"/>
    <col min="5" max="5" width="3" style="11" customWidth="1"/>
    <col min="6" max="16384" width="3" style="11" hidden="1"/>
  </cols>
  <sheetData>
    <row r="1" spans="1:4" s="45" customFormat="1">
      <c r="A1" s="44" t="s">
        <v>2</v>
      </c>
      <c r="B1" s="45" t="s">
        <v>1</v>
      </c>
      <c r="C1" s="45" t="s">
        <v>3</v>
      </c>
      <c r="D1" s="45" t="s">
        <v>51</v>
      </c>
    </row>
    <row r="2" spans="1:4">
      <c r="A2" s="50">
        <v>1</v>
      </c>
      <c r="B2" s="51" t="s">
        <v>54</v>
      </c>
      <c r="C2" s="52"/>
      <c r="D2" s="51">
        <v>1</v>
      </c>
    </row>
    <row r="3" spans="1:4">
      <c r="A3" s="50">
        <v>1</v>
      </c>
      <c r="B3" s="51" t="s">
        <v>50</v>
      </c>
      <c r="C3" s="52" t="s">
        <v>7</v>
      </c>
      <c r="D3" s="42">
        <v>2</v>
      </c>
    </row>
    <row r="4" spans="1:4">
      <c r="A4" s="50">
        <v>1</v>
      </c>
      <c r="B4" s="51" t="s">
        <v>53</v>
      </c>
      <c r="C4" s="52"/>
      <c r="D4" s="42">
        <v>3</v>
      </c>
    </row>
    <row r="5" spans="1:4">
      <c r="A5" s="50"/>
      <c r="B5" s="51"/>
      <c r="C5" s="52"/>
      <c r="D5" s="42">
        <v>4</v>
      </c>
    </row>
    <row r="6" spans="1:4">
      <c r="A6" s="50"/>
      <c r="B6" s="51"/>
      <c r="C6" s="52"/>
      <c r="D6" s="42">
        <v>5</v>
      </c>
    </row>
    <row r="7" spans="1:4">
      <c r="A7" s="50"/>
      <c r="B7" s="51"/>
      <c r="C7" s="52"/>
      <c r="D7" s="42">
        <v>6</v>
      </c>
    </row>
    <row r="8" spans="1:4">
      <c r="A8" s="50"/>
      <c r="B8" s="51"/>
      <c r="C8" s="52"/>
      <c r="D8" s="42">
        <v>7</v>
      </c>
    </row>
    <row r="9" spans="1:4">
      <c r="A9" s="50"/>
      <c r="B9" s="51"/>
      <c r="C9" s="52"/>
      <c r="D9" s="42">
        <v>8</v>
      </c>
    </row>
    <row r="10" spans="1:4">
      <c r="A10" s="50"/>
      <c r="B10" s="51"/>
      <c r="C10" s="52"/>
      <c r="D10" s="42">
        <v>9</v>
      </c>
    </row>
    <row r="11" spans="1:4">
      <c r="A11" s="53"/>
      <c r="B11" s="54"/>
      <c r="C11" s="55"/>
      <c r="D11" s="43"/>
    </row>
    <row r="12" spans="1:4">
      <c r="A12" s="53"/>
      <c r="B12" s="54"/>
      <c r="C12" s="55"/>
      <c r="D12" s="43"/>
    </row>
    <row r="13" spans="1:4">
      <c r="A13" s="53"/>
      <c r="B13" s="54"/>
      <c r="C13" s="55"/>
      <c r="D13" s="43"/>
    </row>
    <row r="14" spans="1:4">
      <c r="A14" s="53"/>
      <c r="B14" s="54"/>
      <c r="C14" s="55"/>
      <c r="D14" s="43"/>
    </row>
    <row r="15" spans="1:4">
      <c r="A15" s="53"/>
      <c r="B15" s="51"/>
      <c r="C15" s="55"/>
      <c r="D15" s="43"/>
    </row>
    <row r="16" spans="1:4">
      <c r="A16" s="53"/>
      <c r="B16" s="54"/>
      <c r="C16" s="55"/>
      <c r="D16" s="43"/>
    </row>
    <row r="17" spans="1:4">
      <c r="A17" s="53"/>
      <c r="B17" s="54"/>
      <c r="C17" s="55"/>
      <c r="D17" s="43"/>
    </row>
    <row r="18" spans="1:4">
      <c r="A18" s="53"/>
      <c r="B18" s="54"/>
      <c r="C18" s="55"/>
      <c r="D18" s="43"/>
    </row>
    <row r="19" spans="1:4">
      <c r="A19" s="53"/>
      <c r="B19" s="54"/>
      <c r="C19" s="55"/>
      <c r="D19" s="43"/>
    </row>
    <row r="20" spans="1:4">
      <c r="A20" s="53"/>
      <c r="B20" s="54"/>
      <c r="C20" s="55"/>
      <c r="D20" s="43"/>
    </row>
    <row r="21" spans="1:4">
      <c r="A21" s="53"/>
      <c r="B21" s="54"/>
      <c r="C21" s="55"/>
      <c r="D21" s="43"/>
    </row>
    <row r="22" spans="1:4">
      <c r="A22" s="53"/>
      <c r="B22" s="54"/>
      <c r="C22" s="55"/>
      <c r="D22" s="43"/>
    </row>
    <row r="23" spans="1:4">
      <c r="A23" s="53"/>
      <c r="B23" s="54"/>
      <c r="C23" s="55"/>
      <c r="D23" s="43"/>
    </row>
    <row r="24" spans="1:4">
      <c r="A24" s="53"/>
      <c r="B24" s="54"/>
      <c r="C24" s="55"/>
      <c r="D24" s="43"/>
    </row>
    <row r="25" spans="1:4">
      <c r="A25" s="53"/>
      <c r="B25" s="54"/>
      <c r="C25" s="55"/>
      <c r="D25" s="43"/>
    </row>
    <row r="26" spans="1:4">
      <c r="A26" s="53"/>
      <c r="B26" s="54"/>
      <c r="C26" s="55"/>
      <c r="D26" s="43"/>
    </row>
    <row r="27" spans="1:4">
      <c r="A27" s="53"/>
      <c r="B27" s="54"/>
      <c r="C27" s="55"/>
      <c r="D27" s="43"/>
    </row>
    <row r="28" spans="1:4">
      <c r="A28" s="53"/>
      <c r="B28" s="54"/>
      <c r="C28" s="55"/>
      <c r="D28" s="43"/>
    </row>
    <row r="29" spans="1:4">
      <c r="A29" s="53"/>
      <c r="B29" s="54"/>
      <c r="C29" s="55"/>
      <c r="D29" s="43"/>
    </row>
    <row r="30" spans="1:4">
      <c r="A30" s="53"/>
      <c r="B30" s="54"/>
      <c r="C30" s="55"/>
      <c r="D30" s="43"/>
    </row>
    <row r="31" spans="1:4">
      <c r="A31" s="53"/>
      <c r="B31" s="54"/>
      <c r="C31" s="55"/>
      <c r="D31" s="43"/>
    </row>
    <row r="32" spans="1:4">
      <c r="A32" s="53"/>
      <c r="B32" s="54"/>
      <c r="C32" s="55"/>
      <c r="D32" s="43"/>
    </row>
    <row r="33" spans="1:4">
      <c r="A33" s="53"/>
      <c r="B33" s="54"/>
      <c r="C33" s="55"/>
      <c r="D33" s="43"/>
    </row>
    <row r="34" spans="1:4">
      <c r="A34" s="53"/>
      <c r="B34" s="54"/>
      <c r="C34" s="55"/>
      <c r="D34" s="43"/>
    </row>
    <row r="35" spans="1:4">
      <c r="A35" s="53"/>
      <c r="B35" s="54"/>
      <c r="C35" s="55"/>
      <c r="D35" s="43"/>
    </row>
    <row r="36" spans="1:4">
      <c r="A36" s="53"/>
      <c r="B36" s="54"/>
      <c r="C36" s="55"/>
      <c r="D36" s="43"/>
    </row>
    <row r="37" spans="1:4">
      <c r="A37" s="53"/>
      <c r="B37" s="54"/>
      <c r="C37" s="55"/>
      <c r="D37" s="43"/>
    </row>
    <row r="38" spans="1:4">
      <c r="A38" s="53"/>
      <c r="B38" s="54"/>
      <c r="C38" s="55"/>
      <c r="D38" s="43"/>
    </row>
    <row r="39" spans="1:4">
      <c r="A39" s="53"/>
      <c r="B39" s="54"/>
      <c r="C39" s="55"/>
      <c r="D39" s="43"/>
    </row>
    <row r="40" spans="1:4">
      <c r="A40" s="53"/>
      <c r="B40" s="54"/>
      <c r="C40" s="55"/>
      <c r="D40" s="43"/>
    </row>
    <row r="41" spans="1:4">
      <c r="A41" s="53"/>
      <c r="B41" s="54"/>
      <c r="C41" s="55"/>
      <c r="D41" s="43"/>
    </row>
    <row r="42" spans="1:4">
      <c r="A42" s="53"/>
      <c r="B42" s="54"/>
      <c r="C42" s="55"/>
      <c r="D42" s="43"/>
    </row>
    <row r="43" spans="1:4">
      <c r="A43" s="53"/>
      <c r="B43" s="54"/>
      <c r="C43" s="55"/>
      <c r="D43" s="43"/>
    </row>
    <row r="44" spans="1:4">
      <c r="A44" s="53"/>
      <c r="B44" s="54"/>
      <c r="C44" s="55"/>
      <c r="D44" s="43"/>
    </row>
    <row r="45" spans="1:4">
      <c r="A45" s="53"/>
      <c r="B45" s="54"/>
      <c r="C45" s="55"/>
      <c r="D45" s="43"/>
    </row>
    <row r="46" spans="1:4">
      <c r="A46" s="53"/>
      <c r="B46" s="54"/>
      <c r="C46" s="55"/>
      <c r="D46" s="43"/>
    </row>
    <row r="47" spans="1:4">
      <c r="A47" s="53"/>
      <c r="B47" s="54"/>
      <c r="C47" s="55"/>
      <c r="D47" s="43"/>
    </row>
    <row r="48" spans="1:4">
      <c r="A48" s="53"/>
      <c r="B48" s="54"/>
      <c r="C48" s="55"/>
      <c r="D48" s="43"/>
    </row>
    <row r="49" spans="1:4">
      <c r="A49" s="53"/>
      <c r="B49" s="54"/>
      <c r="C49" s="55"/>
      <c r="D49" s="43"/>
    </row>
    <row r="50" spans="1:4">
      <c r="A50" s="53"/>
      <c r="B50" s="54"/>
      <c r="C50" s="55"/>
      <c r="D50" s="43"/>
    </row>
    <row r="51" spans="1:4">
      <c r="A51" s="53"/>
      <c r="B51" s="54"/>
      <c r="C51" s="55"/>
      <c r="D51" s="43"/>
    </row>
    <row r="52" spans="1:4">
      <c r="A52" s="53"/>
      <c r="B52" s="54"/>
      <c r="C52" s="55"/>
      <c r="D52" s="43"/>
    </row>
    <row r="53" spans="1:4">
      <c r="A53" s="53"/>
      <c r="B53" s="54"/>
      <c r="C53" s="55"/>
      <c r="D53" s="43"/>
    </row>
    <row r="54" spans="1:4">
      <c r="A54" s="53"/>
      <c r="B54" s="54"/>
      <c r="C54" s="55"/>
      <c r="D54" s="43"/>
    </row>
    <row r="55" spans="1:4">
      <c r="A55" s="53"/>
      <c r="B55" s="54"/>
      <c r="C55" s="55"/>
      <c r="D55" s="43"/>
    </row>
    <row r="56" spans="1:4">
      <c r="A56" s="53"/>
      <c r="B56" s="54"/>
      <c r="C56" s="55"/>
      <c r="D56" s="43"/>
    </row>
    <row r="57" spans="1:4">
      <c r="A57" s="53"/>
      <c r="B57" s="54"/>
      <c r="C57" s="55"/>
      <c r="D57" s="43"/>
    </row>
    <row r="58" spans="1:4">
      <c r="A58" s="53"/>
      <c r="B58" s="54"/>
      <c r="C58" s="55"/>
      <c r="D58" s="43"/>
    </row>
    <row r="59" spans="1:4">
      <c r="A59" s="53"/>
      <c r="B59" s="54"/>
      <c r="C59" s="55"/>
      <c r="D59" s="43"/>
    </row>
    <row r="60" spans="1:4">
      <c r="A60" s="53"/>
      <c r="B60" s="54"/>
      <c r="C60" s="55"/>
      <c r="D60" s="43"/>
    </row>
    <row r="61" spans="1:4">
      <c r="A61" s="53"/>
      <c r="B61" s="54"/>
      <c r="C61" s="55"/>
      <c r="D61" s="43"/>
    </row>
    <row r="62" spans="1:4">
      <c r="A62" s="53"/>
      <c r="B62" s="54"/>
      <c r="C62" s="55"/>
      <c r="D62" s="43"/>
    </row>
    <row r="63" spans="1:4">
      <c r="A63" s="53"/>
      <c r="B63" s="54"/>
      <c r="C63" s="55"/>
      <c r="D63" s="43"/>
    </row>
    <row r="64" spans="1:4">
      <c r="A64" s="53"/>
      <c r="B64" s="54"/>
      <c r="C64" s="55"/>
      <c r="D64" s="43"/>
    </row>
    <row r="65" spans="1:4">
      <c r="A65" s="53"/>
      <c r="B65" s="54"/>
      <c r="C65" s="55"/>
      <c r="D65" s="43"/>
    </row>
    <row r="66" spans="1:4">
      <c r="A66" s="53"/>
      <c r="B66" s="54"/>
      <c r="C66" s="55"/>
      <c r="D66" s="43"/>
    </row>
    <row r="67" spans="1:4">
      <c r="A67" s="53"/>
      <c r="B67" s="54"/>
      <c r="C67" s="55"/>
      <c r="D67" s="43"/>
    </row>
    <row r="68" spans="1:4">
      <c r="A68" s="53"/>
      <c r="B68" s="54"/>
      <c r="C68" s="55"/>
      <c r="D68" s="43"/>
    </row>
    <row r="69" spans="1:4">
      <c r="A69" s="53"/>
      <c r="B69" s="54"/>
      <c r="C69" s="55"/>
      <c r="D69" s="43"/>
    </row>
    <row r="70" spans="1:4">
      <c r="A70" s="53"/>
      <c r="B70" s="54"/>
      <c r="C70" s="55"/>
      <c r="D70" s="43"/>
    </row>
    <row r="71" spans="1:4">
      <c r="A71" s="53"/>
      <c r="B71" s="54"/>
      <c r="C71" s="55"/>
      <c r="D71" s="43"/>
    </row>
    <row r="72" spans="1:4">
      <c r="A72" s="53"/>
      <c r="B72" s="54"/>
      <c r="C72" s="55"/>
      <c r="D72" s="43"/>
    </row>
    <row r="73" spans="1:4">
      <c r="A73" s="53"/>
      <c r="B73" s="54"/>
      <c r="C73" s="55"/>
      <c r="D73" s="43"/>
    </row>
    <row r="74" spans="1:4">
      <c r="A74" s="53"/>
      <c r="B74" s="54"/>
      <c r="C74" s="55"/>
      <c r="D74" s="43"/>
    </row>
    <row r="75" spans="1:4">
      <c r="A75" s="53"/>
      <c r="B75" s="54"/>
      <c r="C75" s="55"/>
      <c r="D75" s="43"/>
    </row>
    <row r="76" spans="1:4">
      <c r="A76" s="53"/>
      <c r="B76" s="54"/>
      <c r="C76" s="55"/>
      <c r="D76" s="43"/>
    </row>
    <row r="77" spans="1:4">
      <c r="A77" s="53"/>
      <c r="B77" s="54"/>
      <c r="C77" s="55"/>
      <c r="D77" s="43"/>
    </row>
    <row r="78" spans="1:4">
      <c r="A78" s="53"/>
      <c r="B78" s="54"/>
      <c r="C78" s="55"/>
      <c r="D78" s="43"/>
    </row>
    <row r="79" spans="1:4">
      <c r="A79" s="53"/>
      <c r="B79" s="54"/>
      <c r="C79" s="55"/>
      <c r="D79" s="43"/>
    </row>
    <row r="80" spans="1:4">
      <c r="A80" s="53"/>
      <c r="B80" s="54"/>
      <c r="C80" s="55"/>
      <c r="D80" s="43"/>
    </row>
    <row r="81" spans="1:4">
      <c r="A81" s="53"/>
      <c r="B81" s="54"/>
      <c r="C81" s="55"/>
      <c r="D81" s="43"/>
    </row>
    <row r="82" spans="1:4">
      <c r="A82" s="53"/>
      <c r="B82" s="54"/>
      <c r="C82" s="55"/>
      <c r="D82" s="43"/>
    </row>
    <row r="83" spans="1:4">
      <c r="A83" s="53"/>
      <c r="B83" s="54"/>
      <c r="C83" s="55"/>
      <c r="D83" s="43"/>
    </row>
    <row r="84" spans="1:4">
      <c r="A84" s="53"/>
      <c r="B84" s="54"/>
      <c r="C84" s="55"/>
      <c r="D84" s="43"/>
    </row>
    <row r="85" spans="1:4">
      <c r="A85" s="53"/>
      <c r="B85" s="54"/>
      <c r="C85" s="55"/>
      <c r="D85" s="43"/>
    </row>
    <row r="86" spans="1:4">
      <c r="A86" s="53"/>
      <c r="B86" s="54"/>
      <c r="C86" s="55"/>
      <c r="D86" s="43"/>
    </row>
    <row r="87" spans="1:4">
      <c r="A87" s="53"/>
      <c r="B87" s="54"/>
      <c r="C87" s="55"/>
      <c r="D87" s="43"/>
    </row>
    <row r="88" spans="1:4">
      <c r="A88" s="53"/>
      <c r="B88" s="54"/>
      <c r="C88" s="55"/>
      <c r="D88" s="43"/>
    </row>
    <row r="89" spans="1:4">
      <c r="A89" s="53"/>
      <c r="B89" s="54"/>
      <c r="C89" s="55"/>
      <c r="D89" s="43"/>
    </row>
    <row r="90" spans="1:4">
      <c r="A90" s="53"/>
      <c r="B90" s="54"/>
      <c r="C90" s="55"/>
      <c r="D90" s="43"/>
    </row>
    <row r="91" spans="1:4">
      <c r="A91" s="53"/>
      <c r="B91" s="54"/>
      <c r="C91" s="55"/>
      <c r="D91" s="43"/>
    </row>
    <row r="92" spans="1:4">
      <c r="A92" s="53"/>
      <c r="B92" s="54"/>
      <c r="C92" s="55"/>
      <c r="D92" s="43"/>
    </row>
    <row r="93" spans="1:4">
      <c r="A93" s="53"/>
      <c r="B93" s="54"/>
      <c r="C93" s="55"/>
      <c r="D93" s="43"/>
    </row>
    <row r="94" spans="1:4">
      <c r="A94" s="53"/>
      <c r="B94" s="54"/>
      <c r="C94" s="55"/>
      <c r="D94" s="43"/>
    </row>
    <row r="95" spans="1:4">
      <c r="A95" s="53"/>
      <c r="B95" s="54"/>
      <c r="C95" s="55"/>
      <c r="D95" s="43"/>
    </row>
    <row r="96" spans="1:4">
      <c r="A96" s="53"/>
      <c r="B96" s="54"/>
      <c r="C96" s="55"/>
      <c r="D96" s="43"/>
    </row>
    <row r="97" spans="1:4">
      <c r="A97" s="53"/>
      <c r="B97" s="54"/>
      <c r="C97" s="55"/>
      <c r="D97" s="43"/>
    </row>
    <row r="98" spans="1:4">
      <c r="A98" s="53"/>
      <c r="B98" s="54"/>
      <c r="C98" s="55"/>
      <c r="D98" s="43"/>
    </row>
    <row r="99" spans="1:4">
      <c r="A99" s="53"/>
      <c r="B99" s="54"/>
      <c r="C99" s="55"/>
      <c r="D99" s="43"/>
    </row>
    <row r="100" spans="1:4">
      <c r="A100" s="53"/>
      <c r="B100" s="51"/>
      <c r="C100" s="55"/>
      <c r="D100" s="43"/>
    </row>
    <row r="101" spans="1:4"/>
  </sheetData>
  <sheetProtection algorithmName="SHA-512" hashValue="W0CkQnqrBFlWnvfc3vh1KgJ001etGvrhF988aTp6Z2/YLfXgq8XaScOeDej1fhDeA52lJT33saoEmM0vDwOv3A==" saltValue="Z6CyPB5CNVLoO+KHv2EMsA==" spinCount="100000" sheet="1" objects="1" scenarios="1"/>
  <conditionalFormatting sqref="D1:D1048576">
    <cfRule type="expression" dxfId="25" priority="2">
      <formula>D1=1</formula>
    </cfRule>
    <cfRule type="expression" dxfId="24" priority="3">
      <formula>D1=2</formula>
    </cfRule>
    <cfRule type="expression" dxfId="23" priority="4">
      <formula>D1=3</formula>
    </cfRule>
    <cfRule type="expression" dxfId="22" priority="5">
      <formula>D1=4</formula>
    </cfRule>
    <cfRule type="expression" dxfId="21" priority="6">
      <formula>D1=5</formula>
    </cfRule>
    <cfRule type="expression" dxfId="20" priority="7">
      <formula>D1=6</formula>
    </cfRule>
    <cfRule type="expression" dxfId="19" priority="8">
      <formula>D1=7</formula>
    </cfRule>
    <cfRule type="expression" dxfId="18" priority="9">
      <formula>D1=8</formula>
    </cfRule>
    <cfRule type="expression" dxfId="17" priority="10">
      <formula>D1=9</formula>
    </cfRule>
  </conditionalFormatting>
  <conditionalFormatting sqref="D2:D100">
    <cfRule type="expression" dxfId="16" priority="1">
      <formula>ISBLANK(D2)</formula>
    </cfRule>
  </conditionalFormatting>
  <dataValidations count="3">
    <dataValidation type="whole" allowBlank="1" showInputMessage="1" showErrorMessage="1" sqref="A2:A100" xr:uid="{8669FF04-BE71-412E-9FF6-663895B3A503}">
      <formula1>0</formula1>
      <formula2>10000</formula2>
    </dataValidation>
    <dataValidation type="list" allowBlank="1" showInputMessage="1" showErrorMessage="1" sqref="C2:C1048576" xr:uid="{10A7E295-F513-4144-B4E0-D0262D154702}">
      <formula1>"x"</formula1>
    </dataValidation>
    <dataValidation type="list" allowBlank="1" showInputMessage="1" showErrorMessage="1" sqref="D2:D1048576" xr:uid="{F5D18E05-A860-4024-A264-B63276EDCA4A}">
      <formula1>"1,2,3,4,5,6,7,8,9"</formula1>
    </dataValidation>
  </dataValidations>
  <pageMargins left="0.70866141732283472" right="0.70866141732283472" top="0.78740157480314965" bottom="0.78740157480314965" header="0.31496062992125984" footer="0.31496062992125984"/>
  <pageSetup paperSize="9" orientation="portrait" horizontalDpi="300" verticalDpi="300" r:id="rId1"/>
  <headerFooter>
    <oddHeader>&amp;C&amp;A&amp;R&amp;D</oddHeader>
    <oddFooter>&amp;L&amp;Z&amp;F&amp;R&amp;P/&amp;N</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77914-8265-4D0D-85AA-80653B091811}">
  <sheetPr codeName="Tabelle7">
    <tabColor theme="3" tint="0.79998168889431442"/>
  </sheetPr>
  <dimension ref="A1:C21"/>
  <sheetViews>
    <sheetView workbookViewId="0">
      <selection activeCell="A18" sqref="A18"/>
    </sheetView>
  </sheetViews>
  <sheetFormatPr baseColWidth="10" defaultColWidth="0" defaultRowHeight="15" zeroHeight="1"/>
  <cols>
    <col min="1" max="1" width="18" style="63" customWidth="1"/>
    <col min="2" max="2" width="26.85546875" style="63" customWidth="1"/>
    <col min="3" max="3" width="17.140625" style="63" customWidth="1"/>
    <col min="4" max="16384" width="11.42578125" style="63" hidden="1"/>
  </cols>
  <sheetData>
    <row r="1" spans="1:3" ht="15.75" thickBot="1">
      <c r="A1" s="68" t="s">
        <v>79</v>
      </c>
      <c r="B1" s="68" t="s">
        <v>80</v>
      </c>
      <c r="C1" s="68" t="s">
        <v>59</v>
      </c>
    </row>
    <row r="2" spans="1:3">
      <c r="A2" s="66" t="s">
        <v>7</v>
      </c>
      <c r="B2" s="64" t="str">
        <f>Tabelle13[[#This Row],[Bezeichnung]]</f>
        <v>Neujahr</v>
      </c>
      <c r="C2" s="69">
        <f>IF(A2="x",Tabelle13[[#This Row],[Datum]],0)</f>
        <v>44562</v>
      </c>
    </row>
    <row r="3" spans="1:3">
      <c r="A3" s="67" t="s">
        <v>7</v>
      </c>
      <c r="B3" s="65" t="str">
        <f>Tabelle13[[#This Row],[Bezeichnung]]</f>
        <v>Heilige Drei Könige</v>
      </c>
      <c r="C3" s="70">
        <f>IF(A3="x",Tabelle13[[#This Row],[Datum]],0)</f>
        <v>44567</v>
      </c>
    </row>
    <row r="4" spans="1:3">
      <c r="A4" s="67"/>
      <c r="B4" s="65" t="str">
        <f>Tabelle13[[#This Row],[Bezeichnung]]</f>
        <v>Internationaler Frauentag</v>
      </c>
      <c r="C4" s="70">
        <f>IF(A4="x",Tabelle13[[#This Row],[Datum]],0)</f>
        <v>0</v>
      </c>
    </row>
    <row r="5" spans="1:3">
      <c r="A5" s="67" t="s">
        <v>7</v>
      </c>
      <c r="B5" s="65" t="str">
        <f>Tabelle13[[#This Row],[Bezeichnung]]</f>
        <v>Karfreitag</v>
      </c>
      <c r="C5" s="70">
        <f>IF(A5="x",Tabelle13[[#This Row],[Datum]],0)</f>
        <v>44666</v>
      </c>
    </row>
    <row r="6" spans="1:3">
      <c r="A6" s="67"/>
      <c r="B6" s="65" t="str">
        <f>Tabelle13[[#This Row],[Bezeichnung]]</f>
        <v>Ostersonntag</v>
      </c>
      <c r="C6" s="70">
        <f>IF(A6="x",Tabelle13[[#This Row],[Datum]],0)</f>
        <v>0</v>
      </c>
    </row>
    <row r="7" spans="1:3">
      <c r="A7" s="67" t="s">
        <v>7</v>
      </c>
      <c r="B7" s="65" t="str">
        <f>Tabelle13[[#This Row],[Bezeichnung]]</f>
        <v>Ostermontag</v>
      </c>
      <c r="C7" s="70">
        <f>IF(A7="x",Tabelle13[[#This Row],[Datum]],0)</f>
        <v>44669</v>
      </c>
    </row>
    <row r="8" spans="1:3">
      <c r="A8" s="67" t="s">
        <v>7</v>
      </c>
      <c r="B8" s="65" t="str">
        <f>Tabelle13[[#This Row],[Bezeichnung]]</f>
        <v>Tag der Arbeit</v>
      </c>
      <c r="C8" s="70">
        <f>IF(A8="x",Tabelle13[[#This Row],[Datum]],0)</f>
        <v>44682</v>
      </c>
    </row>
    <row r="9" spans="1:3">
      <c r="A9" s="67" t="s">
        <v>7</v>
      </c>
      <c r="B9" s="65" t="str">
        <f>Tabelle13[[#This Row],[Bezeichnung]]</f>
        <v>Christi Himmelfahrt</v>
      </c>
      <c r="C9" s="70">
        <f>IF(A9="x",Tabelle13[[#This Row],[Datum]],0)</f>
        <v>44707</v>
      </c>
    </row>
    <row r="10" spans="1:3">
      <c r="A10" s="67"/>
      <c r="B10" s="65" t="str">
        <f>Tabelle13[[#This Row],[Bezeichnung]]</f>
        <v>Pfingstsonntag</v>
      </c>
      <c r="C10" s="70">
        <f>IF(A10="x",Tabelle13[[#This Row],[Datum]],0)</f>
        <v>0</v>
      </c>
    </row>
    <row r="11" spans="1:3">
      <c r="A11" s="67" t="s">
        <v>7</v>
      </c>
      <c r="B11" s="65" t="str">
        <f>Tabelle13[[#This Row],[Bezeichnung]]</f>
        <v>Pfingstmontag</v>
      </c>
      <c r="C11" s="70">
        <f>IF(A11="x",Tabelle13[[#This Row],[Datum]],0)</f>
        <v>44718</v>
      </c>
    </row>
    <row r="12" spans="1:3">
      <c r="A12" s="67" t="s">
        <v>7</v>
      </c>
      <c r="B12" s="65" t="str">
        <f>Tabelle13[[#This Row],[Bezeichnung]]</f>
        <v>Fronleichnam</v>
      </c>
      <c r="C12" s="70">
        <f>IF(A12="x",Tabelle13[[#This Row],[Datum]],0)</f>
        <v>44728</v>
      </c>
    </row>
    <row r="13" spans="1:3">
      <c r="A13" s="67"/>
      <c r="B13" s="65" t="str">
        <f>Tabelle13[[#This Row],[Bezeichnung]]</f>
        <v>Augsburger Friedensfest</v>
      </c>
      <c r="C13" s="70">
        <f>IF(A13="x",Tabelle13[[#This Row],[Datum]],0)</f>
        <v>0</v>
      </c>
    </row>
    <row r="14" spans="1:3">
      <c r="A14" s="67"/>
      <c r="B14" s="65" t="str">
        <f>Tabelle13[[#This Row],[Bezeichnung]]</f>
        <v>Mariä Himmelfahrt</v>
      </c>
      <c r="C14" s="70">
        <f>IF(A14="x",Tabelle13[[#This Row],[Datum]],0)</f>
        <v>0</v>
      </c>
    </row>
    <row r="15" spans="1:3">
      <c r="A15" s="67"/>
      <c r="B15" s="65" t="str">
        <f>Tabelle13[[#This Row],[Bezeichnung]]</f>
        <v>Weltkindertag</v>
      </c>
      <c r="C15" s="70">
        <f>IF(A15="x",Tabelle13[[#This Row],[Datum]],0)</f>
        <v>0</v>
      </c>
    </row>
    <row r="16" spans="1:3">
      <c r="A16" s="67" t="s">
        <v>7</v>
      </c>
      <c r="B16" s="65" t="str">
        <f>Tabelle13[[#This Row],[Bezeichnung]]</f>
        <v>Tag der Deutschen Einheit</v>
      </c>
      <c r="C16" s="70">
        <f>IF(A16="x",Tabelle13[[#This Row],[Datum]],0)</f>
        <v>44837</v>
      </c>
    </row>
    <row r="17" spans="1:3">
      <c r="A17" s="67"/>
      <c r="B17" s="65" t="str">
        <f>Tabelle13[[#This Row],[Bezeichnung]]</f>
        <v>Reformationstag</v>
      </c>
      <c r="C17" s="70">
        <f>IF(A17="x",Tabelle13[[#This Row],[Datum]],0)</f>
        <v>0</v>
      </c>
    </row>
    <row r="18" spans="1:3">
      <c r="A18" s="67" t="s">
        <v>7</v>
      </c>
      <c r="B18" s="65" t="str">
        <f>Tabelle13[[#This Row],[Bezeichnung]]</f>
        <v>Allerheiligen</v>
      </c>
      <c r="C18" s="70">
        <f>IF(A18="x",Tabelle13[[#This Row],[Datum]],0)</f>
        <v>44866</v>
      </c>
    </row>
    <row r="19" spans="1:3">
      <c r="A19" s="67"/>
      <c r="B19" s="65" t="str">
        <f>Tabelle13[[#This Row],[Bezeichnung]]</f>
        <v>Buß- und Bettag</v>
      </c>
      <c r="C19" s="70">
        <f>IF(A19="x",Tabelle13[[#This Row],[Datum]],0)</f>
        <v>0</v>
      </c>
    </row>
    <row r="20" spans="1:3">
      <c r="A20" s="67" t="s">
        <v>7</v>
      </c>
      <c r="B20" s="65" t="str">
        <f>Tabelle13[[#This Row],[Bezeichnung]]</f>
        <v>1. Weihnachtstag</v>
      </c>
      <c r="C20" s="70">
        <f>IF(A20="x",Tabelle13[[#This Row],[Datum]],0)</f>
        <v>44920</v>
      </c>
    </row>
    <row r="21" spans="1:3">
      <c r="A21" s="67" t="s">
        <v>7</v>
      </c>
      <c r="B21" s="65" t="str">
        <f>Tabelle13[[#This Row],[Bezeichnung]]</f>
        <v>2. Weihnachtstag</v>
      </c>
      <c r="C21" s="70">
        <f>IF(A21="x",Tabelle13[[#This Row],[Datum]],0)</f>
        <v>44921</v>
      </c>
    </row>
  </sheetData>
  <sheetProtection algorithmName="SHA-512" hashValue="/iLTu2k6C7vUm+5kLdlRWFe7pj6+V5WAQ4bJ4o6oSGeGj0Ccbv5GySKylSDsAgziLU7k244mvx1Mj59xXmAziA==" saltValue="3lp/rILUDMarqmBrFFmC1g==" spinCount="100000" sheet="1" objects="1" scenarios="1"/>
  <dataValidations count="1">
    <dataValidation type="list" allowBlank="1" showInputMessage="1" showErrorMessage="1" sqref="A2:A21" xr:uid="{315D2E3E-BF08-447A-9488-E0E665684C69}">
      <formula1>"x"</formula1>
    </dataValidation>
  </dataValidations>
  <pageMargins left="0.7" right="0.7" top="0.78740157499999996" bottom="0.78740157499999996"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280EF-0002-4BC0-80F3-872CA95CFAE9}">
  <sheetPr codeName="Tabelle1">
    <tabColor theme="3" tint="0.79998168889431442"/>
  </sheetPr>
  <dimension ref="A1:BH44"/>
  <sheetViews>
    <sheetView showGridLines="0" topLeftCell="A5" zoomScaleNormal="100" workbookViewId="0">
      <selection activeCell="L18" sqref="L18"/>
    </sheetView>
  </sheetViews>
  <sheetFormatPr baseColWidth="10" defaultColWidth="0" defaultRowHeight="12.75" zeroHeight="1"/>
  <cols>
    <col min="1" max="1" width="0.140625" style="2" customWidth="1"/>
    <col min="2" max="2" width="3.42578125" style="2" customWidth="1"/>
    <col min="3" max="3" width="3" style="4" bestFit="1" customWidth="1"/>
    <col min="4" max="4" width="13.140625" style="2" customWidth="1"/>
    <col min="5" max="5" width="2.85546875" style="4" customWidth="1"/>
    <col min="6" max="6" width="3.42578125" style="2" customWidth="1"/>
    <col min="7" max="7" width="3" style="4" bestFit="1" customWidth="1"/>
    <col min="8" max="8" width="13.140625" style="2" customWidth="1"/>
    <col min="9" max="9" width="2.85546875" style="4" customWidth="1"/>
    <col min="10" max="10" width="3.42578125" style="2" customWidth="1"/>
    <col min="11" max="11" width="3" style="4" bestFit="1" customWidth="1"/>
    <col min="12" max="12" width="13.140625" style="2" customWidth="1"/>
    <col min="13" max="13" width="2.85546875" style="4" customWidth="1"/>
    <col min="14" max="14" width="3.42578125" style="2" customWidth="1"/>
    <col min="15" max="15" width="3" style="4" bestFit="1" customWidth="1"/>
    <col min="16" max="16" width="13.140625" style="2" customWidth="1"/>
    <col min="17" max="17" width="2.85546875" style="4" customWidth="1"/>
    <col min="18" max="18" width="3.42578125" style="2" customWidth="1"/>
    <col min="19" max="19" width="3" style="4" bestFit="1" customWidth="1"/>
    <col min="20" max="20" width="13.140625" style="2" customWidth="1"/>
    <col min="21" max="21" width="2.85546875" style="4" customWidth="1"/>
    <col min="22" max="22" width="3.42578125" style="2" customWidth="1"/>
    <col min="23" max="23" width="3" style="4" bestFit="1" customWidth="1"/>
    <col min="24" max="24" width="13.140625" style="2" customWidth="1"/>
    <col min="25" max="25" width="2.85546875" style="4" customWidth="1"/>
    <col min="26" max="26" width="3.42578125" style="2" customWidth="1"/>
    <col min="27" max="27" width="3" style="4" bestFit="1" customWidth="1"/>
    <col min="28" max="28" width="13.140625" style="2" customWidth="1"/>
    <col min="29" max="29" width="2.85546875" style="4" customWidth="1"/>
    <col min="30" max="30" width="3.42578125" style="2" customWidth="1"/>
    <col min="31" max="31" width="3" style="4" bestFit="1" customWidth="1"/>
    <col min="32" max="32" width="13.140625" style="2" customWidth="1"/>
    <col min="33" max="33" width="2.85546875" style="4" customWidth="1"/>
    <col min="34" max="34" width="3.42578125" style="2" customWidth="1"/>
    <col min="35" max="35" width="3" style="4" bestFit="1" customWidth="1"/>
    <col min="36" max="36" width="13.140625" style="2" customWidth="1"/>
    <col min="37" max="37" width="2.85546875" style="4" customWidth="1"/>
    <col min="38" max="38" width="3.42578125" style="2" customWidth="1"/>
    <col min="39" max="39" width="3" style="4" bestFit="1" customWidth="1"/>
    <col min="40" max="40" width="13.140625" style="2" customWidth="1"/>
    <col min="41" max="41" width="2.85546875" style="4" customWidth="1"/>
    <col min="42" max="42" width="3.42578125" style="2" customWidth="1"/>
    <col min="43" max="43" width="3" style="4" bestFit="1" customWidth="1"/>
    <col min="44" max="44" width="13.140625" style="2" customWidth="1"/>
    <col min="45" max="45" width="2.85546875" style="4" customWidth="1"/>
    <col min="46" max="46" width="3.42578125" style="2" customWidth="1"/>
    <col min="47" max="47" width="3" style="4" bestFit="1" customWidth="1"/>
    <col min="48" max="48" width="13.140625" style="2" customWidth="1"/>
    <col min="49" max="49" width="2.85546875" style="4" customWidth="1"/>
    <col min="50" max="50" width="0.140625" style="2" customWidth="1"/>
    <col min="51" max="51" width="1.5703125" style="2" customWidth="1"/>
    <col min="52" max="60" width="0" style="2" hidden="1" customWidth="1"/>
    <col min="61" max="16384" width="8.5703125" style="2" hidden="1"/>
  </cols>
  <sheetData>
    <row r="1" spans="2:52" hidden="1">
      <c r="B1" s="2">
        <v>1</v>
      </c>
      <c r="C1" s="4">
        <f>B1</f>
        <v>1</v>
      </c>
      <c r="D1" s="2">
        <f>C1</f>
        <v>1</v>
      </c>
      <c r="E1" s="2">
        <f>D1</f>
        <v>1</v>
      </c>
      <c r="F1" s="2">
        <f>B1+1</f>
        <v>2</v>
      </c>
      <c r="G1" s="4">
        <f>F1</f>
        <v>2</v>
      </c>
      <c r="H1" s="2">
        <f>G1</f>
        <v>2</v>
      </c>
      <c r="I1" s="2">
        <f>H1</f>
        <v>2</v>
      </c>
      <c r="J1" s="2">
        <f>F1+1</f>
        <v>3</v>
      </c>
      <c r="K1" s="4">
        <f>J1</f>
        <v>3</v>
      </c>
      <c r="L1" s="2">
        <f>K1</f>
        <v>3</v>
      </c>
      <c r="M1" s="2">
        <f>L1</f>
        <v>3</v>
      </c>
      <c r="N1" s="2">
        <f>J1+1</f>
        <v>4</v>
      </c>
      <c r="O1" s="4">
        <f>N1</f>
        <v>4</v>
      </c>
      <c r="P1" s="2">
        <f>O1</f>
        <v>4</v>
      </c>
      <c r="Q1" s="2">
        <f>P1</f>
        <v>4</v>
      </c>
      <c r="R1" s="2">
        <f>N1+1</f>
        <v>5</v>
      </c>
      <c r="S1" s="4">
        <f>R1</f>
        <v>5</v>
      </c>
      <c r="T1" s="2">
        <f>S1</f>
        <v>5</v>
      </c>
      <c r="U1" s="2">
        <f>T1</f>
        <v>5</v>
      </c>
      <c r="V1" s="2">
        <f>R1+1</f>
        <v>6</v>
      </c>
      <c r="W1" s="4">
        <f>V1</f>
        <v>6</v>
      </c>
      <c r="X1" s="2">
        <f>W1</f>
        <v>6</v>
      </c>
      <c r="Y1" s="2">
        <f>X1</f>
        <v>6</v>
      </c>
      <c r="Z1" s="2">
        <f>V1+1</f>
        <v>7</v>
      </c>
      <c r="AA1" s="4">
        <f>Z1</f>
        <v>7</v>
      </c>
      <c r="AB1" s="2">
        <f>AA1</f>
        <v>7</v>
      </c>
      <c r="AC1" s="2">
        <f>AB1</f>
        <v>7</v>
      </c>
      <c r="AD1" s="2">
        <f>Z1+1</f>
        <v>8</v>
      </c>
      <c r="AE1" s="4">
        <f>AD1</f>
        <v>8</v>
      </c>
      <c r="AF1" s="2">
        <f>AE1</f>
        <v>8</v>
      </c>
      <c r="AG1" s="2">
        <f>AF1</f>
        <v>8</v>
      </c>
      <c r="AH1" s="2">
        <f>AD1+1</f>
        <v>9</v>
      </c>
      <c r="AI1" s="4">
        <f>AH1</f>
        <v>9</v>
      </c>
      <c r="AJ1" s="2">
        <f>AI1</f>
        <v>9</v>
      </c>
      <c r="AK1" s="2">
        <f>AJ1</f>
        <v>9</v>
      </c>
      <c r="AL1" s="2">
        <f>AH1+1</f>
        <v>10</v>
      </c>
      <c r="AM1" s="4">
        <f>AL1</f>
        <v>10</v>
      </c>
      <c r="AN1" s="2">
        <f>AM1</f>
        <v>10</v>
      </c>
      <c r="AO1" s="2">
        <f>AN1</f>
        <v>10</v>
      </c>
      <c r="AP1" s="2">
        <f>AL1+1</f>
        <v>11</v>
      </c>
      <c r="AQ1" s="4">
        <f>AP1</f>
        <v>11</v>
      </c>
      <c r="AR1" s="2">
        <f>AQ1</f>
        <v>11</v>
      </c>
      <c r="AS1" s="2">
        <f>AR1</f>
        <v>11</v>
      </c>
      <c r="AT1" s="2">
        <f>AP1+1</f>
        <v>12</v>
      </c>
      <c r="AU1" s="4">
        <f>AT1</f>
        <v>12</v>
      </c>
      <c r="AV1" s="2">
        <f>AU1</f>
        <v>12</v>
      </c>
      <c r="AW1" s="2">
        <f>AV1</f>
        <v>12</v>
      </c>
    </row>
    <row r="2" spans="2:52" hidden="1">
      <c r="B2" s="2">
        <v>1</v>
      </c>
      <c r="C2" s="4">
        <f>B2</f>
        <v>1</v>
      </c>
      <c r="E2" s="2"/>
      <c r="F2" s="2">
        <f>B2+1</f>
        <v>2</v>
      </c>
      <c r="G2" s="4">
        <f>F2</f>
        <v>2</v>
      </c>
      <c r="I2" s="2"/>
      <c r="J2" s="2">
        <f>F2+1</f>
        <v>3</v>
      </c>
      <c r="K2" s="4">
        <f>J2</f>
        <v>3</v>
      </c>
      <c r="M2" s="2"/>
      <c r="N2" s="2">
        <f>J2+1</f>
        <v>4</v>
      </c>
      <c r="O2" s="4">
        <f>N2</f>
        <v>4</v>
      </c>
      <c r="Q2" s="2"/>
      <c r="R2" s="2">
        <f>N2+1</f>
        <v>5</v>
      </c>
      <c r="S2" s="4">
        <f>R2</f>
        <v>5</v>
      </c>
      <c r="U2" s="2"/>
      <c r="V2" s="2">
        <f>R2+1</f>
        <v>6</v>
      </c>
      <c r="W2" s="4">
        <f>V2</f>
        <v>6</v>
      </c>
      <c r="Y2" s="2"/>
      <c r="Z2" s="2">
        <f>V2+1</f>
        <v>7</v>
      </c>
      <c r="AA2" s="4">
        <f>Z2</f>
        <v>7</v>
      </c>
      <c r="AC2" s="2"/>
      <c r="AD2" s="2">
        <f>Z2+1</f>
        <v>8</v>
      </c>
      <c r="AE2" s="4">
        <f>AD2</f>
        <v>8</v>
      </c>
      <c r="AG2" s="2"/>
      <c r="AH2" s="2">
        <f>AD2+1</f>
        <v>9</v>
      </c>
      <c r="AI2" s="4">
        <f>AH2</f>
        <v>9</v>
      </c>
      <c r="AK2" s="2"/>
      <c r="AL2" s="2">
        <f>AH2+1</f>
        <v>10</v>
      </c>
      <c r="AM2" s="4">
        <f>AL2</f>
        <v>10</v>
      </c>
      <c r="AO2" s="2"/>
      <c r="AP2" s="2">
        <f>AL2+1</f>
        <v>11</v>
      </c>
      <c r="AQ2" s="4">
        <f>AP2</f>
        <v>11</v>
      </c>
      <c r="AS2" s="2"/>
      <c r="AT2" s="2">
        <f>AP2+1</f>
        <v>12</v>
      </c>
      <c r="AU2" s="4">
        <f>AT2</f>
        <v>12</v>
      </c>
      <c r="AW2" s="2"/>
    </row>
    <row r="3" spans="2:52" ht="15" hidden="1">
      <c r="B3" s="3" t="s">
        <v>15</v>
      </c>
      <c r="C3" s="75">
        <f>MATCH(F7,WTAuswahl,0)</f>
        <v>6</v>
      </c>
      <c r="D3" s="75"/>
      <c r="E3" s="2"/>
      <c r="G3" s="4" t="s">
        <v>18</v>
      </c>
      <c r="H3" s="2">
        <f>Temp1!C1</f>
        <v>3</v>
      </c>
      <c r="I3" s="2"/>
      <c r="M3" s="2"/>
      <c r="Q3" s="2"/>
      <c r="U3" s="2"/>
      <c r="Y3" s="2"/>
      <c r="AC3" s="2"/>
      <c r="AG3" s="2"/>
      <c r="AK3" s="2"/>
      <c r="AO3" s="2"/>
      <c r="AS3" s="2"/>
      <c r="AW3" s="2"/>
    </row>
    <row r="4" spans="2:52" ht="15" hidden="1">
      <c r="B4" s="3" t="s">
        <v>17</v>
      </c>
      <c r="C4" s="75">
        <f>MOD(WEEKDAY($B$12,2)-WT+7,7)-B12</f>
        <v>-44562</v>
      </c>
      <c r="D4" s="75"/>
      <c r="E4" s="2"/>
      <c r="G4" s="4" t="s">
        <v>19</v>
      </c>
      <c r="H4" s="2" t="b">
        <f>IF(L4,Pers&lt;7,FALSE)</f>
        <v>0</v>
      </c>
      <c r="I4" s="2"/>
      <c r="L4" s="30" t="b">
        <v>0</v>
      </c>
      <c r="M4" s="2"/>
      <c r="P4" s="3"/>
      <c r="Q4" s="2"/>
      <c r="U4" s="2"/>
      <c r="Y4" s="2"/>
      <c r="AC4" s="2"/>
      <c r="AG4" s="2"/>
      <c r="AK4" s="2"/>
      <c r="AO4" s="2"/>
      <c r="AS4" s="2"/>
      <c r="AW4" s="2"/>
    </row>
    <row r="5" spans="2:52" ht="3.75" customHeight="1">
      <c r="E5" s="2"/>
      <c r="I5" s="2"/>
      <c r="M5" s="2"/>
      <c r="Q5" s="2"/>
      <c r="U5" s="2"/>
      <c r="Y5" s="2"/>
      <c r="AC5" s="2"/>
      <c r="AG5" s="2"/>
      <c r="AK5" s="2"/>
      <c r="AO5" s="2"/>
      <c r="AS5" s="2"/>
      <c r="AW5" s="2"/>
    </row>
    <row r="6" spans="2:52" s="11" customFormat="1" ht="15">
      <c r="B6" s="41" t="s">
        <v>4</v>
      </c>
      <c r="C6" s="41"/>
      <c r="D6" s="41" t="s">
        <v>5</v>
      </c>
      <c r="F6" s="41" t="s">
        <v>16</v>
      </c>
    </row>
    <row r="7" spans="2:52" s="6" customFormat="1" ht="15.75">
      <c r="B7" s="39">
        <v>1</v>
      </c>
      <c r="C7" s="1"/>
      <c r="D7" s="62">
        <v>2022</v>
      </c>
      <c r="F7" s="76" t="s">
        <v>13</v>
      </c>
      <c r="G7" s="76"/>
      <c r="H7" s="76"/>
      <c r="I7" s="76"/>
      <c r="P7" s="28"/>
    </row>
    <row r="8" spans="2:52" ht="6" customHeight="1"/>
    <row r="9" spans="2:52" s="5" customFormat="1" ht="21" customHeight="1">
      <c r="B9" s="80" t="str">
        <f>Texte!A7 &amp; " " &amp; $D$7</f>
        <v>Reinigungsplan 2022</v>
      </c>
      <c r="C9" s="80"/>
      <c r="D9" s="80"/>
      <c r="E9" s="80"/>
      <c r="F9" s="80"/>
      <c r="G9" s="80"/>
      <c r="H9" s="80"/>
      <c r="I9" s="80"/>
      <c r="J9" s="81" t="str">
        <f>Texte!A10</f>
        <v>WEG Nr. 3</v>
      </c>
      <c r="K9" s="81"/>
      <c r="L9" s="81"/>
      <c r="M9" s="81"/>
      <c r="N9" s="81"/>
      <c r="O9" s="81"/>
      <c r="P9" s="81"/>
      <c r="Q9" s="81"/>
      <c r="R9" s="81"/>
      <c r="S9" s="81"/>
      <c r="T9" s="81"/>
      <c r="U9" s="81"/>
      <c r="V9" s="81"/>
      <c r="W9" s="81"/>
      <c r="X9" s="81"/>
      <c r="Y9" s="81"/>
      <c r="Z9" s="80" t="str">
        <f>B9</f>
        <v>Reinigungsplan 2022</v>
      </c>
      <c r="AA9" s="80"/>
      <c r="AB9" s="80"/>
      <c r="AC9" s="80"/>
      <c r="AD9" s="80"/>
      <c r="AE9" s="80"/>
      <c r="AF9" s="80"/>
      <c r="AG9" s="80"/>
      <c r="AH9" s="81" t="str">
        <f>J9</f>
        <v>WEG Nr. 3</v>
      </c>
      <c r="AI9" s="81"/>
      <c r="AJ9" s="81"/>
      <c r="AK9" s="81"/>
      <c r="AL9" s="81"/>
      <c r="AM9" s="81"/>
      <c r="AN9" s="81"/>
      <c r="AO9" s="81"/>
      <c r="AP9" s="81"/>
      <c r="AQ9" s="81"/>
      <c r="AR9" s="81"/>
      <c r="AS9" s="81"/>
      <c r="AT9" s="81"/>
      <c r="AU9" s="81"/>
      <c r="AV9" s="81"/>
      <c r="AW9" s="81"/>
    </row>
    <row r="10" spans="2:52" s="38" customFormat="1" ht="34.5" customHeight="1" thickBot="1">
      <c r="B10" s="85" t="str">
        <f>Texte!A13</f>
        <v>Hausverwaltung Thomann
79254 Oberried</v>
      </c>
      <c r="C10" s="85"/>
      <c r="D10" s="85"/>
      <c r="E10" s="85"/>
      <c r="F10" s="85"/>
      <c r="G10" s="85"/>
      <c r="H10" s="85"/>
      <c r="I10" s="37"/>
      <c r="J10" s="84" t="str">
        <f>Texte!A16</f>
        <v>Winterdienst, Gehweg- und Parkplatzreinigung. Die Reinigung hat 1x wöchentlich zu erfolgen,
bei Bedarf öfter. Der Winterdienst ist entsprechend der Polizeiverordnung auszuführen.</v>
      </c>
      <c r="K10" s="84"/>
      <c r="L10" s="84"/>
      <c r="M10" s="84"/>
      <c r="N10" s="84"/>
      <c r="O10" s="84"/>
      <c r="P10" s="84"/>
      <c r="Q10" s="84"/>
      <c r="R10" s="84"/>
      <c r="S10" s="84"/>
      <c r="T10" s="84"/>
      <c r="U10" s="84"/>
      <c r="V10" s="84"/>
      <c r="W10" s="84"/>
      <c r="X10" s="84"/>
      <c r="Y10" s="84"/>
      <c r="Z10" s="85" t="str">
        <f>B10</f>
        <v>Hausverwaltung Thomann
79254 Oberried</v>
      </c>
      <c r="AA10" s="85"/>
      <c r="AB10" s="85"/>
      <c r="AC10" s="85"/>
      <c r="AD10" s="85"/>
      <c r="AE10" s="85"/>
      <c r="AF10" s="85"/>
      <c r="AG10" s="37"/>
      <c r="AH10" s="84" t="str">
        <f>J10</f>
        <v>Winterdienst, Gehweg- und Parkplatzreinigung. Die Reinigung hat 1x wöchentlich zu erfolgen,
bei Bedarf öfter. Der Winterdienst ist entsprechend der Polizeiverordnung auszuführen.</v>
      </c>
      <c r="AI10" s="84"/>
      <c r="AJ10" s="84"/>
      <c r="AK10" s="84"/>
      <c r="AL10" s="84"/>
      <c r="AM10" s="84"/>
      <c r="AN10" s="84"/>
      <c r="AO10" s="84"/>
      <c r="AP10" s="84"/>
      <c r="AQ10" s="84"/>
      <c r="AR10" s="84"/>
      <c r="AS10" s="84"/>
      <c r="AT10" s="84"/>
      <c r="AU10" s="84"/>
      <c r="AV10" s="84"/>
      <c r="AW10" s="84"/>
    </row>
    <row r="11" spans="2:52" s="26" customFormat="1" ht="15.75">
      <c r="B11" s="77">
        <f>B12</f>
        <v>44562</v>
      </c>
      <c r="C11" s="78"/>
      <c r="D11" s="78"/>
      <c r="E11" s="79"/>
      <c r="F11" s="77">
        <f>F12</f>
        <v>44593</v>
      </c>
      <c r="G11" s="78"/>
      <c r="H11" s="78"/>
      <c r="I11" s="79"/>
      <c r="J11" s="77">
        <f>J12</f>
        <v>44621</v>
      </c>
      <c r="K11" s="78"/>
      <c r="L11" s="78"/>
      <c r="M11" s="79"/>
      <c r="N11" s="77">
        <f>N12</f>
        <v>44652</v>
      </c>
      <c r="O11" s="78"/>
      <c r="P11" s="78"/>
      <c r="Q11" s="79"/>
      <c r="R11" s="77">
        <f>R12</f>
        <v>44682</v>
      </c>
      <c r="S11" s="78"/>
      <c r="T11" s="78"/>
      <c r="U11" s="79"/>
      <c r="V11" s="77">
        <f>V12</f>
        <v>44713</v>
      </c>
      <c r="W11" s="78"/>
      <c r="X11" s="78"/>
      <c r="Y11" s="79"/>
      <c r="Z11" s="77">
        <f>Z12</f>
        <v>44743</v>
      </c>
      <c r="AA11" s="78"/>
      <c r="AB11" s="78"/>
      <c r="AC11" s="79"/>
      <c r="AD11" s="77">
        <f>AD12</f>
        <v>44774</v>
      </c>
      <c r="AE11" s="78"/>
      <c r="AF11" s="78"/>
      <c r="AG11" s="79"/>
      <c r="AH11" s="77">
        <f>AH12</f>
        <v>44805</v>
      </c>
      <c r="AI11" s="78"/>
      <c r="AJ11" s="78"/>
      <c r="AK11" s="79"/>
      <c r="AL11" s="77">
        <f>AL12</f>
        <v>44835</v>
      </c>
      <c r="AM11" s="78"/>
      <c r="AN11" s="78"/>
      <c r="AO11" s="79"/>
      <c r="AP11" s="77">
        <f>AP12</f>
        <v>44866</v>
      </c>
      <c r="AQ11" s="78"/>
      <c r="AR11" s="78"/>
      <c r="AS11" s="79"/>
      <c r="AT11" s="77">
        <f>AT12</f>
        <v>44896</v>
      </c>
      <c r="AU11" s="78"/>
      <c r="AV11" s="78"/>
      <c r="AW11" s="79"/>
      <c r="AX11" s="59" t="s">
        <v>49</v>
      </c>
      <c r="AY11" s="60" t="s">
        <v>49</v>
      </c>
    </row>
    <row r="12" spans="2:52" s="11" customFormat="1" ht="14.25">
      <c r="B12" s="7">
        <f>DATE($D$7,B1,1)</f>
        <v>44562</v>
      </c>
      <c r="C12" s="8" t="str">
        <f>TEXT(B12,"TTT")</f>
        <v>Sa</v>
      </c>
      <c r="D12" s="9" t="str" cm="1">
        <f t="array" ref="D12">IF(E12&lt;&gt;"",INDEX(TextNachTagImJahr,B12-DATE(N($D$7),1,0),1)," ")</f>
        <v xml:space="preserve">Ingolf </v>
      </c>
      <c r="E12" s="10">
        <f t="shared" ref="E12:E42" si="0">IF(N(B12)=0,"",QUOTIENT(OS+B12,7)+1)</f>
        <v>1</v>
      </c>
      <c r="F12" s="7">
        <f>DATE($D$7,F1,1)</f>
        <v>44593</v>
      </c>
      <c r="G12" s="8" t="str">
        <f>TEXT(F12,"TTT")</f>
        <v>Di</v>
      </c>
      <c r="H12" s="9" t="str" cm="1">
        <f t="array" ref="H12">IF(I12&lt;&gt;"",INDEX(TextNachTagImJahr,F12-DATE(N($D$7),1,0),1)," ")</f>
        <v xml:space="preserve">sehen </v>
      </c>
      <c r="I12" s="10">
        <f t="shared" ref="I12:I42" si="1">IF(N(F12)=0,"",QUOTIENT(OS+F12,7)+1)</f>
        <v>5</v>
      </c>
      <c r="J12" s="7">
        <f>DATE($D$7,J1,1)</f>
        <v>44621</v>
      </c>
      <c r="K12" s="8" t="str">
        <f>TEXT(J12,"TTT")</f>
        <v>Di</v>
      </c>
      <c r="L12" s="9" t="str" cm="1">
        <f t="array" ref="L12">IF(M12&lt;&gt;"",INDEX(TextNachTagImJahr,J12-DATE(N($D$7),1,0),1)," ")</f>
        <v xml:space="preserve"> </v>
      </c>
      <c r="M12" s="10">
        <f t="shared" ref="M12:M42" si="2">IF(N(J12)=0,"",QUOTIENT(OS+J12,7)+1)</f>
        <v>9</v>
      </c>
      <c r="N12" s="7">
        <f>DATE($D$7,N1,1)</f>
        <v>44652</v>
      </c>
      <c r="O12" s="8" t="str">
        <f>TEXT(N12,"TTT")</f>
        <v>Fr</v>
      </c>
      <c r="P12" s="9" t="str" cm="1">
        <f t="array" ref="P12">IF(Q12&lt;&gt;"",INDEX(TextNachTagImJahr,N12-DATE(N($D$7),1,0),1)," ")</f>
        <v xml:space="preserve"> </v>
      </c>
      <c r="Q12" s="10">
        <f t="shared" ref="Q12:Q42" si="3">IF(N(N12)=0,"",QUOTIENT(OS+N12,7)+1)</f>
        <v>13</v>
      </c>
      <c r="R12" s="7">
        <f>DATE($D$7,R1,1)</f>
        <v>44682</v>
      </c>
      <c r="S12" s="8" t="str">
        <f>TEXT(R12,"TTT")</f>
        <v>So</v>
      </c>
      <c r="T12" s="9" t="str" cm="1">
        <f t="array" ref="T12">IF(U12&lt;&gt;"",INDEX(TextNachTagImJahr,R12-DATE(N($D$7),1,0),1)," ")</f>
        <v xml:space="preserve">Thomann </v>
      </c>
      <c r="U12" s="10">
        <f t="shared" ref="U12:U42" si="4">IF(N(R12)=0,"",QUOTIENT(OS+R12,7)+1)</f>
        <v>18</v>
      </c>
      <c r="V12" s="7">
        <f>DATE($D$7,V1,1)</f>
        <v>44713</v>
      </c>
      <c r="W12" s="8" t="str">
        <f>TEXT(V12,"TTT")</f>
        <v>Mi</v>
      </c>
      <c r="X12" s="9" t="str" cm="1">
        <f t="array" ref="X12">IF(Y12&lt;&gt;"",INDEX(TextNachTagImJahr,V12-DATE(N($D$7),1,0),1)," ")</f>
        <v xml:space="preserve"> </v>
      </c>
      <c r="Y12" s="10">
        <f t="shared" ref="Y12:Y42" si="5">IF(N(V12)=0,"",QUOTIENT(OS+V12,7)+1)</f>
        <v>22</v>
      </c>
      <c r="Z12" s="7">
        <f>DATE($D$7,Z1,1)</f>
        <v>44743</v>
      </c>
      <c r="AA12" s="8" t="str">
        <f>TEXT(Z12,"TTT")</f>
        <v>Fr</v>
      </c>
      <c r="AB12" s="9" t="str" cm="1">
        <f t="array" ref="AB12">IF(AC12&lt;&gt;"",INDEX(TextNachTagImJahr,Z12-DATE(N($D$7),1,0),1)," ")</f>
        <v xml:space="preserve"> </v>
      </c>
      <c r="AC12" s="10">
        <f t="shared" ref="AC12:AC42" si="6">IF(N(Z12)=0,"",QUOTIENT(OS+Z12,7)+1)</f>
        <v>26</v>
      </c>
      <c r="AD12" s="7">
        <f>DATE($D$7,AD1,1)</f>
        <v>44774</v>
      </c>
      <c r="AE12" s="8" t="str">
        <f>TEXT(AD12,"TTT")</f>
        <v>Mo</v>
      </c>
      <c r="AF12" s="9" t="str" cm="1">
        <f t="array" ref="AF12">IF(AG12&lt;&gt;"",INDEX(TextNachTagImJahr,AD12-DATE(N($D$7),1,0),1)," ")</f>
        <v xml:space="preserve">Tel.: 0761 </v>
      </c>
      <c r="AG12" s="10">
        <f t="shared" ref="AG12:AG42" si="7">IF(N(AD12)=0,"",QUOTIENT(OS+AD12,7)+1)</f>
        <v>31</v>
      </c>
      <c r="AH12" s="7">
        <f>DATE($D$7,AH1,1)</f>
        <v>44805</v>
      </c>
      <c r="AI12" s="8" t="str">
        <f>TEXT(AH12,"TTT")</f>
        <v>Do</v>
      </c>
      <c r="AJ12" s="9" t="str" cm="1">
        <f t="array" ref="AJ12">IF(AK12&lt;&gt;"",INDEX(TextNachTagImJahr,AH12-DATE(N($D$7),1,0),1)," ")</f>
        <v xml:space="preserve"> </v>
      </c>
      <c r="AK12" s="10">
        <f t="shared" ref="AK12:AK42" si="8">IF(N(AH12)=0,"",QUOTIENT(OS+AH12,7)+1)</f>
        <v>35</v>
      </c>
      <c r="AL12" s="7">
        <f>DATE($D$7,AL1,1)</f>
        <v>44835</v>
      </c>
      <c r="AM12" s="8" t="str">
        <f>TEXT(AL12,"TTT")</f>
        <v>Sa</v>
      </c>
      <c r="AN12" s="9" t="str" cm="1">
        <f t="array" ref="AN12">IF(AO12&lt;&gt;"",INDEX(TextNachTagImJahr,AL12-DATE(N($D$7),1,0),1)," ")</f>
        <v xml:space="preserve">Ingolf </v>
      </c>
      <c r="AO12" s="10">
        <f t="shared" ref="AO12:AO42" si="9">IF(N(AL12)=0,"",QUOTIENT(OS+AL12,7)+1)</f>
        <v>40</v>
      </c>
      <c r="AP12" s="7">
        <f>DATE($D$7,AP1,1)</f>
        <v>44866</v>
      </c>
      <c r="AQ12" s="8" t="str">
        <f>TEXT(AP12,"TTT")</f>
        <v>Di</v>
      </c>
      <c r="AR12" s="9" t="str" cm="1">
        <f t="array" ref="AR12">IF(AS12&lt;&gt;"",INDEX(TextNachTagImJahr,AP12-DATE(N($D$7),1,0),1)," ")</f>
        <v xml:space="preserve">sehen </v>
      </c>
      <c r="AS12" s="10">
        <f t="shared" ref="AS12:AS42" si="10">IF(N(AP12)=0,"",QUOTIENT(OS+AP12,7)+1)</f>
        <v>44</v>
      </c>
      <c r="AT12" s="7">
        <f>DATE($D$7,AT1,1)</f>
        <v>44896</v>
      </c>
      <c r="AU12" s="8" t="str">
        <f>TEXT(AT12,"TTT")</f>
        <v>Do</v>
      </c>
      <c r="AV12" s="9" t="str" cm="1">
        <f t="array" ref="AV12">IF(AW12&lt;&gt;"",INDEX(TextNachTagImJahr,AT12-DATE(N($D$7),1,0),1)," ")</f>
        <v xml:space="preserve"> </v>
      </c>
      <c r="AW12" s="10">
        <f t="shared" ref="AW12:AW42" si="11">IF(N(AT12)=0,"",QUOTIENT(OS+AT12,7)+1)</f>
        <v>48</v>
      </c>
      <c r="AX12" s="58" t="s">
        <v>49</v>
      </c>
      <c r="AY12" s="58" t="s">
        <v>49</v>
      </c>
      <c r="AZ12" s="29"/>
    </row>
    <row r="13" spans="2:52" s="11" customFormat="1" ht="14.25">
      <c r="B13" s="7">
        <f>IF(N(B12)=0,"",IF(MONTH(B12+1)=B$1,B12+1,""))</f>
        <v>44563</v>
      </c>
      <c r="C13" s="8" t="str">
        <f t="shared" ref="C13:C42" si="12">TEXT(B13,"TTT")</f>
        <v>So</v>
      </c>
      <c r="D13" s="9" t="str" cm="1">
        <f t="array" ref="D13">IF(E13&lt;&gt;"",INDEX(TextNachTagImJahr,B13-DATE(N($D$7),1,0),1)," ")</f>
        <v xml:space="preserve">Matys </v>
      </c>
      <c r="E13" s="10">
        <f t="shared" si="0"/>
        <v>1</v>
      </c>
      <c r="F13" s="7">
        <f>IF(N(F12)=0,"",IF(MONTH(F12+1)=F$1,F12+1,""))</f>
        <v>44594</v>
      </c>
      <c r="G13" s="8" t="str">
        <f t="shared" ref="G13:G40" si="13">TEXT(F13,"TTT")</f>
        <v>Mi</v>
      </c>
      <c r="H13" s="9" t="str" cm="1">
        <f t="array" ref="H13">IF(I13&lt;&gt;"",INDEX(TextNachTagImJahr,F13-DATE(N($D$7),1,0),1)," ")</f>
        <v xml:space="preserve"> </v>
      </c>
      <c r="I13" s="10">
        <f t="shared" si="1"/>
        <v>5</v>
      </c>
      <c r="J13" s="7">
        <f>IF(N(J12)=0,"",IF(MONTH(J12+1)=J$1,J12+1,""))</f>
        <v>44622</v>
      </c>
      <c r="K13" s="8" t="str">
        <f t="shared" ref="K13:K42" si="14">TEXT(J13,"TTT")</f>
        <v>Mi</v>
      </c>
      <c r="L13" s="9" t="str" cm="1">
        <f t="array" ref="L13">IF(M13&lt;&gt;"",INDEX(TextNachTagImJahr,J13-DATE(N($D$7),1,0),1)," ")</f>
        <v xml:space="preserve"> </v>
      </c>
      <c r="M13" s="10">
        <f t="shared" si="2"/>
        <v>9</v>
      </c>
      <c r="N13" s="7">
        <f>IF(N(N12)=0,"",IF(MONTH(N12+1)=N$1,N12+1,""))</f>
        <v>44653</v>
      </c>
      <c r="O13" s="8" t="str">
        <f t="shared" ref="O13:O41" si="15">TEXT(N13,"TTT")</f>
        <v>Sa</v>
      </c>
      <c r="P13" s="9" t="str" cm="1">
        <f t="array" ref="P13">IF(Q13&lt;&gt;"",INDEX(TextNachTagImJahr,N13-DATE(N($D$7),1,0),1)," ")</f>
        <v xml:space="preserve">Wohnung 3 </v>
      </c>
      <c r="Q13" s="10">
        <f t="shared" si="3"/>
        <v>14</v>
      </c>
      <c r="R13" s="7">
        <f>IF(N(R12)=0,"",IF(MONTH(R12+1)=R$1,R12+1,""))</f>
        <v>44683</v>
      </c>
      <c r="S13" s="8" t="str">
        <f t="shared" ref="S13:S42" si="16">TEXT(R13,"TTT")</f>
        <v>Mo</v>
      </c>
      <c r="T13" s="9" t="str" cm="1">
        <f t="array" ref="T13">IF(U13&lt;&gt;"",INDEX(TextNachTagImJahr,R13-DATE(N($D$7),1,0),1)," ")</f>
        <v xml:space="preserve">Gerhard </v>
      </c>
      <c r="U13" s="10">
        <f t="shared" si="4"/>
        <v>18</v>
      </c>
      <c r="V13" s="7">
        <f>IF(N(V12)=0,"",IF(MONTH(V12+1)=V$1,V12+1,""))</f>
        <v>44714</v>
      </c>
      <c r="W13" s="8" t="str">
        <f t="shared" ref="W13:W41" si="17">TEXT(V13,"TTT")</f>
        <v>Do</v>
      </c>
      <c r="X13" s="9" t="str" cm="1">
        <f t="array" ref="X13">IF(Y13&lt;&gt;"",INDEX(TextNachTagImJahr,V13-DATE(N($D$7),1,0),1)," ")</f>
        <v xml:space="preserve"> </v>
      </c>
      <c r="Y13" s="10">
        <f t="shared" si="5"/>
        <v>22</v>
      </c>
      <c r="Z13" s="7">
        <f>IF(N(Z12)=0,"",IF(MONTH(Z12+1)=Z$1,Z12+1,""))</f>
        <v>44744</v>
      </c>
      <c r="AA13" s="8" t="str">
        <f t="shared" ref="AA13:AA42" si="18">TEXT(Z13,"TTT")</f>
        <v>Sa</v>
      </c>
      <c r="AB13" s="9" t="str" cm="1">
        <f t="array" ref="AB13">IF(AC13&lt;&gt;"",INDEX(TextNachTagImJahr,Z13-DATE(N($D$7),1,0),1)," ")</f>
        <v xml:space="preserve">WHG-01 </v>
      </c>
      <c r="AC13" s="10">
        <f t="shared" si="6"/>
        <v>27</v>
      </c>
      <c r="AD13" s="7">
        <f>IF(N(AD12)=0,"",IF(MONTH(AD12+1)=AD$1,AD12+1,""))</f>
        <v>44775</v>
      </c>
      <c r="AE13" s="8" t="str">
        <f t="shared" ref="AE13:AE42" si="19">TEXT(AD13,"TTT")</f>
        <v>Di</v>
      </c>
      <c r="AF13" s="9" t="str" cm="1">
        <f t="array" ref="AF13">IF(AG13&lt;&gt;"",INDEX(TextNachTagImJahr,AD13-DATE(N($D$7),1,0),1)," ")</f>
        <v xml:space="preserve">881 4402 </v>
      </c>
      <c r="AG13" s="10">
        <f t="shared" si="7"/>
        <v>31</v>
      </c>
      <c r="AH13" s="7">
        <f>IF(N(AH12)=0,"",IF(MONTH(AH12+1)=AH$1,AH12+1,""))</f>
        <v>44806</v>
      </c>
      <c r="AI13" s="8" t="str">
        <f t="shared" ref="AI13:AI42" si="20">TEXT(AH13,"TTT")</f>
        <v>Fr</v>
      </c>
      <c r="AJ13" s="9" t="str" cm="1">
        <f t="array" ref="AJ13">IF(AK13&lt;&gt;"",INDEX(TextNachTagImJahr,AH13-DATE(N($D$7),1,0),1)," ")</f>
        <v xml:space="preserve"> </v>
      </c>
      <c r="AK13" s="10">
        <f t="shared" si="8"/>
        <v>35</v>
      </c>
      <c r="AL13" s="7">
        <f>IF(N(AL12)=0,"",IF(MONTH(AL12+1)=AL$1,AL12+1,""))</f>
        <v>44836</v>
      </c>
      <c r="AM13" s="8" t="str">
        <f t="shared" ref="AM13:AM42" si="21">TEXT(AL13,"TTT")</f>
        <v>So</v>
      </c>
      <c r="AN13" s="9" t="str" cm="1">
        <f t="array" ref="AN13">IF(AO13&lt;&gt;"",INDEX(TextNachTagImJahr,AL13-DATE(N($D$7),1,0),1)," ")</f>
        <v xml:space="preserve">Matys </v>
      </c>
      <c r="AO13" s="10">
        <f t="shared" si="9"/>
        <v>40</v>
      </c>
      <c r="AP13" s="7">
        <f>IF(N(AP12)=0,"",IF(MONTH(AP12+1)=AP$1,AP12+1,""))</f>
        <v>44867</v>
      </c>
      <c r="AQ13" s="8" t="str">
        <f t="shared" ref="AQ13:AQ42" si="22">TEXT(AP13,"TTT")</f>
        <v>Mi</v>
      </c>
      <c r="AR13" s="9" t="str" cm="1">
        <f t="array" ref="AR13">IF(AS13&lt;&gt;"",INDEX(TextNachTagImJahr,AP13-DATE(N($D$7),1,0),1)," ")</f>
        <v xml:space="preserve"> </v>
      </c>
      <c r="AS13" s="10">
        <f t="shared" si="10"/>
        <v>44</v>
      </c>
      <c r="AT13" s="7">
        <f>IF(N(AT12)=0,"",IF(MONTH(AT12+1)=AT$1,AT12+1,""))</f>
        <v>44897</v>
      </c>
      <c r="AU13" s="8" t="str">
        <f t="shared" ref="AU13:AU42" si="23">TEXT(AT13,"TTT")</f>
        <v>Fr</v>
      </c>
      <c r="AV13" s="9" t="str" cm="1">
        <f t="array" ref="AV13">IF(AW13&lt;&gt;"",INDEX(TextNachTagImJahr,AT13-DATE(N($D$7),1,0),1)," ")</f>
        <v xml:space="preserve"> </v>
      </c>
      <c r="AW13" s="10">
        <f t="shared" si="11"/>
        <v>48</v>
      </c>
      <c r="AX13" s="58" t="s">
        <v>49</v>
      </c>
      <c r="AY13" s="58" t="s">
        <v>49</v>
      </c>
      <c r="AZ13" s="29"/>
    </row>
    <row r="14" spans="2:52" s="11" customFormat="1" ht="14.25">
      <c r="B14" s="7">
        <f t="shared" ref="B14:B42" si="24">IF(N(B13)=0,"",IF(MONTH(B13+1)=B$1,B13+1,""))</f>
        <v>44564</v>
      </c>
      <c r="C14" s="8" t="str">
        <f t="shared" si="12"/>
        <v>Mo</v>
      </c>
      <c r="D14" s="9" t="str" cm="1">
        <f t="array" ref="D14">IF(E14&lt;&gt;"",INDEX(TextNachTagImJahr,B14-DATE(N($D$7),1,0),1)," ")</f>
        <v xml:space="preserve">Tel.: 0761 </v>
      </c>
      <c r="E14" s="10">
        <f t="shared" si="0"/>
        <v>1</v>
      </c>
      <c r="F14" s="7">
        <f t="shared" ref="F14:F42" si="25">IF(N(F13)=0,"",IF(MONTH(F13+1)=F$1,F13+1,""))</f>
        <v>44595</v>
      </c>
      <c r="G14" s="8" t="str">
        <f t="shared" si="13"/>
        <v>Do</v>
      </c>
      <c r="H14" s="9" t="str" cm="1">
        <f t="array" ref="H14">IF(I14&lt;&gt;"",INDEX(TextNachTagImJahr,F14-DATE(N($D$7),1,0),1)," ")</f>
        <v xml:space="preserve"> </v>
      </c>
      <c r="I14" s="10">
        <f t="shared" si="1"/>
        <v>5</v>
      </c>
      <c r="J14" s="7">
        <f t="shared" ref="J14:J42" si="26">IF(N(J13)=0,"",IF(MONTH(J13+1)=J$1,J13+1,""))</f>
        <v>44623</v>
      </c>
      <c r="K14" s="8" t="str">
        <f t="shared" si="14"/>
        <v>Do</v>
      </c>
      <c r="L14" s="9" t="str" cm="1">
        <f t="array" ref="L14">IF(M14&lt;&gt;"",INDEX(TextNachTagImJahr,J14-DATE(N($D$7),1,0),1)," ")</f>
        <v xml:space="preserve"> </v>
      </c>
      <c r="M14" s="10">
        <f t="shared" si="2"/>
        <v>9</v>
      </c>
      <c r="N14" s="7">
        <f t="shared" ref="N14:N42" si="27">IF(N(N13)=0,"",IF(MONTH(N13+1)=N$1,N13+1,""))</f>
        <v>44654</v>
      </c>
      <c r="O14" s="8" t="str">
        <f t="shared" si="15"/>
        <v>So</v>
      </c>
      <c r="P14" s="9" t="str" cm="1">
        <f t="array" ref="P14">IF(Q14&lt;&gt;"",INDEX(TextNachTagImJahr,N14-DATE(N($D$7),1,0),1)," ")</f>
        <v xml:space="preserve">Dritter </v>
      </c>
      <c r="Q14" s="10">
        <f t="shared" si="3"/>
        <v>14</v>
      </c>
      <c r="R14" s="7">
        <f t="shared" ref="R14:R42" si="28">IF(N(R13)=0,"",IF(MONTH(R13+1)=R$1,R13+1,""))</f>
        <v>44684</v>
      </c>
      <c r="S14" s="8" t="str">
        <f t="shared" si="16"/>
        <v>Di</v>
      </c>
      <c r="T14" s="9" t="str" cm="1">
        <f t="array" ref="T14">IF(U14&lt;&gt;"",INDEX(TextNachTagImJahr,R14-DATE(N($D$7),1,0),1)," ")</f>
        <v xml:space="preserve"> </v>
      </c>
      <c r="U14" s="10">
        <f t="shared" si="4"/>
        <v>18</v>
      </c>
      <c r="V14" s="7">
        <f t="shared" ref="V14:V42" si="29">IF(N(V13)=0,"",IF(MONTH(V13+1)=V$1,V13+1,""))</f>
        <v>44715</v>
      </c>
      <c r="W14" s="8" t="str">
        <f t="shared" si="17"/>
        <v>Fr</v>
      </c>
      <c r="X14" s="9" t="str" cm="1">
        <f t="array" ref="X14">IF(Y14&lt;&gt;"",INDEX(TextNachTagImJahr,V14-DATE(N($D$7),1,0),1)," ")</f>
        <v xml:space="preserve"> </v>
      </c>
      <c r="Y14" s="10">
        <f t="shared" si="5"/>
        <v>22</v>
      </c>
      <c r="Z14" s="7">
        <f t="shared" ref="Z14:Z42" si="30">IF(N(Z13)=0,"",IF(MONTH(Z13+1)=Z$1,Z13+1,""))</f>
        <v>44745</v>
      </c>
      <c r="AA14" s="8" t="str">
        <f t="shared" si="18"/>
        <v>So</v>
      </c>
      <c r="AB14" s="9" t="str" cm="1">
        <f t="array" ref="AB14">IF(AC14&lt;&gt;"",INDEX(TextNachTagImJahr,Z14-DATE(N($D$7),1,0),1)," ")</f>
        <v xml:space="preserve">Thomann </v>
      </c>
      <c r="AC14" s="10">
        <f t="shared" si="6"/>
        <v>27</v>
      </c>
      <c r="AD14" s="7">
        <f t="shared" ref="AD14:AD42" si="31">IF(N(AD13)=0,"",IF(MONTH(AD13+1)=AD$1,AD13+1,""))</f>
        <v>44776</v>
      </c>
      <c r="AE14" s="8" t="str">
        <f t="shared" si="19"/>
        <v>Mi</v>
      </c>
      <c r="AF14" s="9" t="str" cm="1">
        <f t="array" ref="AF14">IF(AG14&lt;&gt;"",INDEX(TextNachTagImJahr,AD14-DATE(N($D$7),1,0),1)," ")</f>
        <v xml:space="preserve"> </v>
      </c>
      <c r="AG14" s="10">
        <f t="shared" si="7"/>
        <v>31</v>
      </c>
      <c r="AH14" s="7">
        <f t="shared" ref="AH14:AH42" si="32">IF(N(AH13)=0,"",IF(MONTH(AH13+1)=AH$1,AH13+1,""))</f>
        <v>44807</v>
      </c>
      <c r="AI14" s="8" t="str">
        <f t="shared" si="20"/>
        <v>Sa</v>
      </c>
      <c r="AJ14" s="9" t="str" cm="1">
        <f t="array" ref="AJ14">IF(AK14&lt;&gt;"",INDEX(TextNachTagImJahr,AH14-DATE(N($D$7),1,0),1)," ")</f>
        <v xml:space="preserve">WHG-01 </v>
      </c>
      <c r="AK14" s="10">
        <f t="shared" si="8"/>
        <v>36</v>
      </c>
      <c r="AL14" s="7">
        <f t="shared" ref="AL14:AL42" si="33">IF(N(AL13)=0,"",IF(MONTH(AL13+1)=AL$1,AL13+1,""))</f>
        <v>44837</v>
      </c>
      <c r="AM14" s="8" t="str">
        <f t="shared" si="21"/>
        <v>Mo</v>
      </c>
      <c r="AN14" s="9" t="str" cm="1">
        <f t="array" ref="AN14">IF(AO14&lt;&gt;"",INDEX(TextNachTagImJahr,AL14-DATE(N($D$7),1,0),1)," ")</f>
        <v xml:space="preserve">Tel.: 0761 </v>
      </c>
      <c r="AO14" s="10">
        <f t="shared" si="9"/>
        <v>40</v>
      </c>
      <c r="AP14" s="7">
        <f t="shared" ref="AP14:AP42" si="34">IF(N(AP13)=0,"",IF(MONTH(AP13+1)=AP$1,AP13+1,""))</f>
        <v>44868</v>
      </c>
      <c r="AQ14" s="8" t="str">
        <f t="shared" si="22"/>
        <v>Do</v>
      </c>
      <c r="AR14" s="9" t="str" cm="1">
        <f t="array" ref="AR14">IF(AS14&lt;&gt;"",INDEX(TextNachTagImJahr,AP14-DATE(N($D$7),1,0),1)," ")</f>
        <v xml:space="preserve"> </v>
      </c>
      <c r="AS14" s="10">
        <f t="shared" si="10"/>
        <v>44</v>
      </c>
      <c r="AT14" s="7">
        <f t="shared" ref="AT14:AT42" si="35">IF(N(AT13)=0,"",IF(MONTH(AT13+1)=AT$1,AT13+1,""))</f>
        <v>44898</v>
      </c>
      <c r="AU14" s="8" t="str">
        <f t="shared" si="23"/>
        <v>Sa</v>
      </c>
      <c r="AV14" s="9" t="str" cm="1">
        <f t="array" ref="AV14">IF(AW14&lt;&gt;"",INDEX(TextNachTagImJahr,AT14-DATE(N($D$7),1,0),1)," ")</f>
        <v xml:space="preserve">Ingolf </v>
      </c>
      <c r="AW14" s="10">
        <f t="shared" si="11"/>
        <v>49</v>
      </c>
      <c r="AX14" s="58" t="s">
        <v>49</v>
      </c>
      <c r="AY14" s="58" t="s">
        <v>49</v>
      </c>
      <c r="AZ14" s="29"/>
    </row>
    <row r="15" spans="2:52" s="11" customFormat="1" ht="14.25">
      <c r="B15" s="7">
        <f t="shared" si="24"/>
        <v>44565</v>
      </c>
      <c r="C15" s="8" t="str">
        <f t="shared" si="12"/>
        <v>Di</v>
      </c>
      <c r="D15" s="9" t="str" cm="1">
        <f t="array" ref="D15">IF(E15&lt;&gt;"",INDEX(TextNachTagImJahr,B15-DATE(N($D$7),1,0),1)," ")</f>
        <v xml:space="preserve">881 4402 </v>
      </c>
      <c r="E15" s="10">
        <f t="shared" si="0"/>
        <v>1</v>
      </c>
      <c r="F15" s="7">
        <f t="shared" si="25"/>
        <v>44596</v>
      </c>
      <c r="G15" s="8" t="str">
        <f t="shared" si="13"/>
        <v>Fr</v>
      </c>
      <c r="H15" s="9" t="str" cm="1">
        <f t="array" ref="H15">IF(I15&lt;&gt;"",INDEX(TextNachTagImJahr,F15-DATE(N($D$7),1,0),1)," ")</f>
        <v xml:space="preserve"> </v>
      </c>
      <c r="I15" s="10">
        <f t="shared" si="1"/>
        <v>5</v>
      </c>
      <c r="J15" s="7">
        <f t="shared" si="26"/>
        <v>44624</v>
      </c>
      <c r="K15" s="8" t="str">
        <f t="shared" si="14"/>
        <v>Fr</v>
      </c>
      <c r="L15" s="9" t="str" cm="1">
        <f t="array" ref="L15">IF(M15&lt;&gt;"",INDEX(TextNachTagImJahr,J15-DATE(N($D$7),1,0),1)," ")</f>
        <v xml:space="preserve"> </v>
      </c>
      <c r="M15" s="10">
        <f t="shared" si="2"/>
        <v>9</v>
      </c>
      <c r="N15" s="7">
        <f t="shared" si="27"/>
        <v>44655</v>
      </c>
      <c r="O15" s="8" t="str">
        <f t="shared" si="15"/>
        <v>Mo</v>
      </c>
      <c r="P15" s="9" t="str" cm="1">
        <f t="array" ref="P15">IF(Q15&lt;&gt;"",INDEX(TextNachTagImJahr,N15-DATE(N($D$7),1,0),1)," ")</f>
        <v xml:space="preserve">mal </v>
      </c>
      <c r="Q15" s="10">
        <f t="shared" si="3"/>
        <v>14</v>
      </c>
      <c r="R15" s="7">
        <f t="shared" si="28"/>
        <v>44685</v>
      </c>
      <c r="S15" s="8" t="str">
        <f t="shared" si="16"/>
        <v>Mi</v>
      </c>
      <c r="T15" s="9" t="str" cm="1">
        <f t="array" ref="T15">IF(U15&lt;&gt;"",INDEX(TextNachTagImJahr,R15-DATE(N($D$7),1,0),1)," ")</f>
        <v xml:space="preserve"> </v>
      </c>
      <c r="U15" s="10">
        <f t="shared" si="4"/>
        <v>18</v>
      </c>
      <c r="V15" s="7">
        <f t="shared" si="29"/>
        <v>44716</v>
      </c>
      <c r="W15" s="8" t="str">
        <f t="shared" si="17"/>
        <v>Sa</v>
      </c>
      <c r="X15" s="9" t="str" cm="1">
        <f t="array" ref="X15">IF(Y15&lt;&gt;"",INDEX(TextNachTagImJahr,V15-DATE(N($D$7),1,0),1)," ")</f>
        <v xml:space="preserve">Wohnung 3 </v>
      </c>
      <c r="Y15" s="10">
        <f t="shared" si="5"/>
        <v>23</v>
      </c>
      <c r="Z15" s="7">
        <f t="shared" si="30"/>
        <v>44746</v>
      </c>
      <c r="AA15" s="8" t="str">
        <f t="shared" si="18"/>
        <v>Mo</v>
      </c>
      <c r="AB15" s="9" t="str" cm="1">
        <f t="array" ref="AB15">IF(AC15&lt;&gt;"",INDEX(TextNachTagImJahr,Z15-DATE(N($D$7),1,0),1)," ")</f>
        <v xml:space="preserve">Gerhard </v>
      </c>
      <c r="AC15" s="10">
        <f t="shared" si="6"/>
        <v>27</v>
      </c>
      <c r="AD15" s="7">
        <f t="shared" si="31"/>
        <v>44777</v>
      </c>
      <c r="AE15" s="8" t="str">
        <f t="shared" si="19"/>
        <v>Do</v>
      </c>
      <c r="AF15" s="9" t="str" cm="1">
        <f t="array" ref="AF15">IF(AG15&lt;&gt;"",INDEX(TextNachTagImJahr,AD15-DATE(N($D$7),1,0),1)," ")</f>
        <v xml:space="preserve"> </v>
      </c>
      <c r="AG15" s="10">
        <f t="shared" si="7"/>
        <v>31</v>
      </c>
      <c r="AH15" s="7">
        <f t="shared" si="32"/>
        <v>44808</v>
      </c>
      <c r="AI15" s="8" t="str">
        <f t="shared" si="20"/>
        <v>So</v>
      </c>
      <c r="AJ15" s="9" t="str" cm="1">
        <f t="array" ref="AJ15">IF(AK15&lt;&gt;"",INDEX(TextNachTagImJahr,AH15-DATE(N($D$7),1,0),1)," ")</f>
        <v xml:space="preserve">Thomann </v>
      </c>
      <c r="AK15" s="10">
        <f t="shared" si="8"/>
        <v>36</v>
      </c>
      <c r="AL15" s="7">
        <f t="shared" si="33"/>
        <v>44838</v>
      </c>
      <c r="AM15" s="8" t="str">
        <f t="shared" si="21"/>
        <v>Di</v>
      </c>
      <c r="AN15" s="9" t="str" cm="1">
        <f t="array" ref="AN15">IF(AO15&lt;&gt;"",INDEX(TextNachTagImJahr,AL15-DATE(N($D$7),1,0),1)," ")</f>
        <v xml:space="preserve">881 4402 </v>
      </c>
      <c r="AO15" s="10">
        <f t="shared" si="9"/>
        <v>40</v>
      </c>
      <c r="AP15" s="7">
        <f t="shared" si="34"/>
        <v>44869</v>
      </c>
      <c r="AQ15" s="8" t="str">
        <f t="shared" si="22"/>
        <v>Fr</v>
      </c>
      <c r="AR15" s="9" t="str" cm="1">
        <f t="array" ref="AR15">IF(AS15&lt;&gt;"",INDEX(TextNachTagImJahr,AP15-DATE(N($D$7),1,0),1)," ")</f>
        <v xml:space="preserve"> </v>
      </c>
      <c r="AS15" s="10">
        <f t="shared" si="10"/>
        <v>44</v>
      </c>
      <c r="AT15" s="7">
        <f t="shared" si="35"/>
        <v>44899</v>
      </c>
      <c r="AU15" s="8" t="str">
        <f t="shared" si="23"/>
        <v>So</v>
      </c>
      <c r="AV15" s="9" t="str" cm="1">
        <f t="array" ref="AV15">IF(AW15&lt;&gt;"",INDEX(TextNachTagImJahr,AT15-DATE(N($D$7),1,0),1)," ")</f>
        <v xml:space="preserve">Matys </v>
      </c>
      <c r="AW15" s="10">
        <f t="shared" si="11"/>
        <v>49</v>
      </c>
      <c r="AX15" s="58" t="s">
        <v>49</v>
      </c>
      <c r="AY15" s="58" t="s">
        <v>49</v>
      </c>
      <c r="AZ15" s="29"/>
    </row>
    <row r="16" spans="2:52" s="11" customFormat="1" ht="14.25">
      <c r="B16" s="7">
        <f t="shared" si="24"/>
        <v>44566</v>
      </c>
      <c r="C16" s="8" t="str">
        <f t="shared" si="12"/>
        <v>Mi</v>
      </c>
      <c r="D16" s="9" t="str" cm="1">
        <f t="array" ref="D16">IF(E16&lt;&gt;"",INDEX(TextNachTagImJahr,B16-DATE(N($D$7),1,0),1)," ")</f>
        <v xml:space="preserve"> </v>
      </c>
      <c r="E16" s="10">
        <f t="shared" si="0"/>
        <v>1</v>
      </c>
      <c r="F16" s="7">
        <f t="shared" si="25"/>
        <v>44597</v>
      </c>
      <c r="G16" s="8" t="str">
        <f t="shared" si="13"/>
        <v>Sa</v>
      </c>
      <c r="H16" s="9" t="str" cm="1">
        <f t="array" ref="H16">IF(I16&lt;&gt;"",INDEX(TextNachTagImJahr,F16-DATE(N($D$7),1,0),1)," ")</f>
        <v xml:space="preserve">WHG-01 </v>
      </c>
      <c r="I16" s="10">
        <f t="shared" si="1"/>
        <v>6</v>
      </c>
      <c r="J16" s="7">
        <f t="shared" si="26"/>
        <v>44625</v>
      </c>
      <c r="K16" s="8" t="str">
        <f t="shared" si="14"/>
        <v>Sa</v>
      </c>
      <c r="L16" s="9" t="str" cm="1">
        <f t="array" ref="L16">IF(M16&lt;&gt;"",INDEX(TextNachTagImJahr,J16-DATE(N($D$7),1,0),1)," ")</f>
        <v xml:space="preserve">Ingolf </v>
      </c>
      <c r="M16" s="10">
        <f t="shared" si="2"/>
        <v>10</v>
      </c>
      <c r="N16" s="7">
        <f t="shared" si="27"/>
        <v>44656</v>
      </c>
      <c r="O16" s="8" t="str">
        <f t="shared" si="15"/>
        <v>Di</v>
      </c>
      <c r="P16" s="9" t="str" cm="1">
        <f t="array" ref="P16">IF(Q16&lt;&gt;"",INDEX(TextNachTagImJahr,N16-DATE(N($D$7),1,0),1)," ")</f>
        <v xml:space="preserve">sehen </v>
      </c>
      <c r="Q16" s="10">
        <f t="shared" si="3"/>
        <v>14</v>
      </c>
      <c r="R16" s="7">
        <f t="shared" si="28"/>
        <v>44686</v>
      </c>
      <c r="S16" s="8" t="str">
        <f t="shared" si="16"/>
        <v>Do</v>
      </c>
      <c r="T16" s="9" t="str" cm="1">
        <f t="array" ref="T16">IF(U16&lt;&gt;"",INDEX(TextNachTagImJahr,R16-DATE(N($D$7),1,0),1)," ")</f>
        <v xml:space="preserve"> </v>
      </c>
      <c r="U16" s="10">
        <f t="shared" si="4"/>
        <v>18</v>
      </c>
      <c r="V16" s="7">
        <f t="shared" si="29"/>
        <v>44717</v>
      </c>
      <c r="W16" s="8" t="str">
        <f t="shared" si="17"/>
        <v>So</v>
      </c>
      <c r="X16" s="9" t="str" cm="1">
        <f t="array" ref="X16">IF(Y16&lt;&gt;"",INDEX(TextNachTagImJahr,V16-DATE(N($D$7),1,0),1)," ")</f>
        <v xml:space="preserve">Dritter </v>
      </c>
      <c r="Y16" s="10">
        <f t="shared" si="5"/>
        <v>23</v>
      </c>
      <c r="Z16" s="7">
        <f t="shared" si="30"/>
        <v>44747</v>
      </c>
      <c r="AA16" s="8" t="str">
        <f t="shared" si="18"/>
        <v>Di</v>
      </c>
      <c r="AB16" s="9" t="str" cm="1">
        <f t="array" ref="AB16">IF(AC16&lt;&gt;"",INDEX(TextNachTagImJahr,Z16-DATE(N($D$7),1,0),1)," ")</f>
        <v xml:space="preserve"> </v>
      </c>
      <c r="AC16" s="10">
        <f t="shared" si="6"/>
        <v>27</v>
      </c>
      <c r="AD16" s="7">
        <f t="shared" si="31"/>
        <v>44778</v>
      </c>
      <c r="AE16" s="8" t="str">
        <f t="shared" si="19"/>
        <v>Fr</v>
      </c>
      <c r="AF16" s="9" t="str" cm="1">
        <f t="array" ref="AF16">IF(AG16&lt;&gt;"",INDEX(TextNachTagImJahr,AD16-DATE(N($D$7),1,0),1)," ")</f>
        <v xml:space="preserve"> </v>
      </c>
      <c r="AG16" s="10">
        <f t="shared" si="7"/>
        <v>31</v>
      </c>
      <c r="AH16" s="7">
        <f t="shared" si="32"/>
        <v>44809</v>
      </c>
      <c r="AI16" s="8" t="str">
        <f t="shared" si="20"/>
        <v>Mo</v>
      </c>
      <c r="AJ16" s="9" t="str" cm="1">
        <f t="array" ref="AJ16">IF(AK16&lt;&gt;"",INDEX(TextNachTagImJahr,AH16-DATE(N($D$7),1,0),1)," ")</f>
        <v xml:space="preserve">Gerhard </v>
      </c>
      <c r="AK16" s="10">
        <f t="shared" si="8"/>
        <v>36</v>
      </c>
      <c r="AL16" s="7">
        <f t="shared" si="33"/>
        <v>44839</v>
      </c>
      <c r="AM16" s="8" t="str">
        <f t="shared" si="21"/>
        <v>Mi</v>
      </c>
      <c r="AN16" s="9" t="str" cm="1">
        <f t="array" ref="AN16">IF(AO16&lt;&gt;"",INDEX(TextNachTagImJahr,AL16-DATE(N($D$7),1,0),1)," ")</f>
        <v xml:space="preserve"> </v>
      </c>
      <c r="AO16" s="10">
        <f t="shared" si="9"/>
        <v>40</v>
      </c>
      <c r="AP16" s="7">
        <f t="shared" si="34"/>
        <v>44870</v>
      </c>
      <c r="AQ16" s="8" t="str">
        <f t="shared" si="22"/>
        <v>Sa</v>
      </c>
      <c r="AR16" s="9" t="str" cm="1">
        <f t="array" ref="AR16">IF(AS16&lt;&gt;"",INDEX(TextNachTagImJahr,AP16-DATE(N($D$7),1,0),1)," ")</f>
        <v xml:space="preserve">WHG-01 </v>
      </c>
      <c r="AS16" s="10">
        <f t="shared" si="10"/>
        <v>45</v>
      </c>
      <c r="AT16" s="7">
        <f t="shared" si="35"/>
        <v>44900</v>
      </c>
      <c r="AU16" s="8" t="str">
        <f t="shared" si="23"/>
        <v>Mo</v>
      </c>
      <c r="AV16" s="9" t="str" cm="1">
        <f t="array" ref="AV16">IF(AW16&lt;&gt;"",INDEX(TextNachTagImJahr,AT16-DATE(N($D$7),1,0),1)," ")</f>
        <v xml:space="preserve">Tel.: 0761 </v>
      </c>
      <c r="AW16" s="10">
        <f t="shared" si="11"/>
        <v>49</v>
      </c>
      <c r="AX16" s="58" t="s">
        <v>49</v>
      </c>
      <c r="AY16" s="58" t="s">
        <v>49</v>
      </c>
      <c r="AZ16" s="29"/>
    </row>
    <row r="17" spans="2:60" s="11" customFormat="1" ht="14.25">
      <c r="B17" s="7">
        <f t="shared" si="24"/>
        <v>44567</v>
      </c>
      <c r="C17" s="8" t="str">
        <f t="shared" si="12"/>
        <v>Do</v>
      </c>
      <c r="D17" s="9" t="str" cm="1">
        <f t="array" ref="D17">IF(E17&lt;&gt;"",INDEX(TextNachTagImJahr,B17-DATE(N($D$7),1,0),1)," ")</f>
        <v xml:space="preserve"> </v>
      </c>
      <c r="E17" s="10">
        <f t="shared" si="0"/>
        <v>1</v>
      </c>
      <c r="F17" s="7">
        <f t="shared" si="25"/>
        <v>44598</v>
      </c>
      <c r="G17" s="8" t="str">
        <f t="shared" si="13"/>
        <v>So</v>
      </c>
      <c r="H17" s="9" t="str" cm="1">
        <f t="array" ref="H17">IF(I17&lt;&gt;"",INDEX(TextNachTagImJahr,F17-DATE(N($D$7),1,0),1)," ")</f>
        <v xml:space="preserve">Thomann </v>
      </c>
      <c r="I17" s="10">
        <f t="shared" si="1"/>
        <v>6</v>
      </c>
      <c r="J17" s="7">
        <f t="shared" si="26"/>
        <v>44626</v>
      </c>
      <c r="K17" s="8" t="str">
        <f t="shared" si="14"/>
        <v>So</v>
      </c>
      <c r="L17" s="9" t="str" cm="1">
        <f t="array" ref="L17">IF(M17&lt;&gt;"",INDEX(TextNachTagImJahr,J17-DATE(N($D$7),1,0),1)," ")</f>
        <v xml:space="preserve">Matys </v>
      </c>
      <c r="M17" s="10">
        <f t="shared" si="2"/>
        <v>10</v>
      </c>
      <c r="N17" s="7">
        <f t="shared" si="27"/>
        <v>44657</v>
      </c>
      <c r="O17" s="8" t="str">
        <f t="shared" si="15"/>
        <v>Mi</v>
      </c>
      <c r="P17" s="9" t="str" cm="1">
        <f t="array" ref="P17">IF(Q17&lt;&gt;"",INDEX(TextNachTagImJahr,N17-DATE(N($D$7),1,0),1)," ")</f>
        <v xml:space="preserve"> </v>
      </c>
      <c r="Q17" s="10">
        <f t="shared" si="3"/>
        <v>14</v>
      </c>
      <c r="R17" s="7">
        <f t="shared" si="28"/>
        <v>44687</v>
      </c>
      <c r="S17" s="8" t="str">
        <f t="shared" si="16"/>
        <v>Fr</v>
      </c>
      <c r="T17" s="9" t="str" cm="1">
        <f t="array" ref="T17">IF(U17&lt;&gt;"",INDEX(TextNachTagImJahr,R17-DATE(N($D$7),1,0),1)," ")</f>
        <v xml:space="preserve"> </v>
      </c>
      <c r="U17" s="10">
        <f t="shared" si="4"/>
        <v>18</v>
      </c>
      <c r="V17" s="7">
        <f t="shared" si="29"/>
        <v>44718</v>
      </c>
      <c r="W17" s="8" t="str">
        <f t="shared" si="17"/>
        <v>Mo</v>
      </c>
      <c r="X17" s="9" t="str" cm="1">
        <f t="array" ref="X17">IF(Y17&lt;&gt;"",INDEX(TextNachTagImJahr,V17-DATE(N($D$7),1,0),1)," ")</f>
        <v xml:space="preserve">mal </v>
      </c>
      <c r="Y17" s="10">
        <f t="shared" si="5"/>
        <v>23</v>
      </c>
      <c r="Z17" s="7">
        <f t="shared" si="30"/>
        <v>44748</v>
      </c>
      <c r="AA17" s="8" t="str">
        <f t="shared" si="18"/>
        <v>Mi</v>
      </c>
      <c r="AB17" s="9" t="str" cm="1">
        <f t="array" ref="AB17">IF(AC17&lt;&gt;"",INDEX(TextNachTagImJahr,Z17-DATE(N($D$7),1,0),1)," ")</f>
        <v xml:space="preserve"> </v>
      </c>
      <c r="AC17" s="10">
        <f t="shared" si="6"/>
        <v>27</v>
      </c>
      <c r="AD17" s="7">
        <f t="shared" si="31"/>
        <v>44779</v>
      </c>
      <c r="AE17" s="8" t="str">
        <f t="shared" si="19"/>
        <v>Sa</v>
      </c>
      <c r="AF17" s="9" t="str" cm="1">
        <f t="array" ref="AF17">IF(AG17&lt;&gt;"",INDEX(TextNachTagImJahr,AD17-DATE(N($D$7),1,0),1)," ")</f>
        <v xml:space="preserve">Wohnung 3 </v>
      </c>
      <c r="AG17" s="10">
        <f t="shared" si="7"/>
        <v>32</v>
      </c>
      <c r="AH17" s="7">
        <f t="shared" si="32"/>
        <v>44810</v>
      </c>
      <c r="AI17" s="8" t="str">
        <f t="shared" si="20"/>
        <v>Di</v>
      </c>
      <c r="AJ17" s="9" t="str" cm="1">
        <f t="array" ref="AJ17">IF(AK17&lt;&gt;"",INDEX(TextNachTagImJahr,AH17-DATE(N($D$7),1,0),1)," ")</f>
        <v xml:space="preserve"> </v>
      </c>
      <c r="AK17" s="10">
        <f t="shared" si="8"/>
        <v>36</v>
      </c>
      <c r="AL17" s="7">
        <f t="shared" si="33"/>
        <v>44840</v>
      </c>
      <c r="AM17" s="8" t="str">
        <f t="shared" si="21"/>
        <v>Do</v>
      </c>
      <c r="AN17" s="9" t="str" cm="1">
        <f t="array" ref="AN17">IF(AO17&lt;&gt;"",INDEX(TextNachTagImJahr,AL17-DATE(N($D$7),1,0),1)," ")</f>
        <v xml:space="preserve"> </v>
      </c>
      <c r="AO17" s="10">
        <f t="shared" si="9"/>
        <v>40</v>
      </c>
      <c r="AP17" s="7">
        <f t="shared" si="34"/>
        <v>44871</v>
      </c>
      <c r="AQ17" s="8" t="str">
        <f t="shared" si="22"/>
        <v>So</v>
      </c>
      <c r="AR17" s="9" t="str" cm="1">
        <f t="array" ref="AR17">IF(AS17&lt;&gt;"",INDEX(TextNachTagImJahr,AP17-DATE(N($D$7),1,0),1)," ")</f>
        <v xml:space="preserve">Thomann </v>
      </c>
      <c r="AS17" s="10">
        <f t="shared" si="10"/>
        <v>45</v>
      </c>
      <c r="AT17" s="7">
        <f t="shared" si="35"/>
        <v>44901</v>
      </c>
      <c r="AU17" s="8" t="str">
        <f t="shared" si="23"/>
        <v>Di</v>
      </c>
      <c r="AV17" s="9" t="str" cm="1">
        <f t="array" ref="AV17">IF(AW17&lt;&gt;"",INDEX(TextNachTagImJahr,AT17-DATE(N($D$7),1,0),1)," ")</f>
        <v xml:space="preserve">881 4402 </v>
      </c>
      <c r="AW17" s="10">
        <f t="shared" si="11"/>
        <v>49</v>
      </c>
      <c r="AX17" s="58" t="s">
        <v>49</v>
      </c>
      <c r="AY17" s="58" t="s">
        <v>49</v>
      </c>
      <c r="AZ17" s="29"/>
    </row>
    <row r="18" spans="2:60" s="11" customFormat="1" ht="14.25">
      <c r="B18" s="7">
        <f t="shared" si="24"/>
        <v>44568</v>
      </c>
      <c r="C18" s="8" t="str">
        <f t="shared" si="12"/>
        <v>Fr</v>
      </c>
      <c r="D18" s="9" t="str" cm="1">
        <f t="array" ref="D18">IF(E18&lt;&gt;"",INDEX(TextNachTagImJahr,B18-DATE(N($D$7),1,0),1)," ")</f>
        <v xml:space="preserve"> </v>
      </c>
      <c r="E18" s="10">
        <f t="shared" si="0"/>
        <v>1</v>
      </c>
      <c r="F18" s="7">
        <f t="shared" si="25"/>
        <v>44599</v>
      </c>
      <c r="G18" s="8" t="str">
        <f t="shared" si="13"/>
        <v>Mo</v>
      </c>
      <c r="H18" s="9" t="str" cm="1">
        <f t="array" ref="H18">IF(I18&lt;&gt;"",INDEX(TextNachTagImJahr,F18-DATE(N($D$7),1,0),1)," ")</f>
        <v xml:space="preserve">Gerhard </v>
      </c>
      <c r="I18" s="10">
        <f t="shared" si="1"/>
        <v>6</v>
      </c>
      <c r="J18" s="7">
        <f t="shared" si="26"/>
        <v>44627</v>
      </c>
      <c r="K18" s="8" t="str">
        <f t="shared" si="14"/>
        <v>Mo</v>
      </c>
      <c r="L18" s="9" t="str" cm="1">
        <f t="array" ref="L18">IF(M18&lt;&gt;"",INDEX(TextNachTagImJahr,J18-DATE(N($D$7),1,0),1)," ")</f>
        <v xml:space="preserve">Tel.: 0761 </v>
      </c>
      <c r="M18" s="10">
        <f t="shared" si="2"/>
        <v>10</v>
      </c>
      <c r="N18" s="7">
        <f t="shared" si="27"/>
        <v>44658</v>
      </c>
      <c r="O18" s="8" t="str">
        <f t="shared" si="15"/>
        <v>Do</v>
      </c>
      <c r="P18" s="9" t="str" cm="1">
        <f t="array" ref="P18">IF(Q18&lt;&gt;"",INDEX(TextNachTagImJahr,N18-DATE(N($D$7),1,0),1)," ")</f>
        <v xml:space="preserve"> </v>
      </c>
      <c r="Q18" s="10">
        <f t="shared" si="3"/>
        <v>14</v>
      </c>
      <c r="R18" s="7">
        <f t="shared" si="28"/>
        <v>44688</v>
      </c>
      <c r="S18" s="8" t="str">
        <f t="shared" si="16"/>
        <v>Sa</v>
      </c>
      <c r="T18" s="9" t="str" cm="1">
        <f t="array" ref="T18">IF(U18&lt;&gt;"",INDEX(TextNachTagImJahr,R18-DATE(N($D$7),1,0),1)," ")</f>
        <v xml:space="preserve">Ingolf </v>
      </c>
      <c r="U18" s="10">
        <f t="shared" si="4"/>
        <v>19</v>
      </c>
      <c r="V18" s="7">
        <f t="shared" si="29"/>
        <v>44719</v>
      </c>
      <c r="W18" s="8" t="str">
        <f t="shared" si="17"/>
        <v>Di</v>
      </c>
      <c r="X18" s="9" t="str" cm="1">
        <f t="array" ref="X18">IF(Y18&lt;&gt;"",INDEX(TextNachTagImJahr,V18-DATE(N($D$7),1,0),1)," ")</f>
        <v xml:space="preserve">sehen </v>
      </c>
      <c r="Y18" s="10">
        <f t="shared" si="5"/>
        <v>23</v>
      </c>
      <c r="Z18" s="7">
        <f t="shared" si="30"/>
        <v>44749</v>
      </c>
      <c r="AA18" s="8" t="str">
        <f t="shared" si="18"/>
        <v>Do</v>
      </c>
      <c r="AB18" s="9" t="str" cm="1">
        <f t="array" ref="AB18">IF(AC18&lt;&gt;"",INDEX(TextNachTagImJahr,Z18-DATE(N($D$7),1,0),1)," ")</f>
        <v xml:space="preserve"> </v>
      </c>
      <c r="AC18" s="10">
        <f t="shared" si="6"/>
        <v>27</v>
      </c>
      <c r="AD18" s="7">
        <f t="shared" si="31"/>
        <v>44780</v>
      </c>
      <c r="AE18" s="8" t="str">
        <f t="shared" si="19"/>
        <v>So</v>
      </c>
      <c r="AF18" s="9" t="str" cm="1">
        <f t="array" ref="AF18">IF(AG18&lt;&gt;"",INDEX(TextNachTagImJahr,AD18-DATE(N($D$7),1,0),1)," ")</f>
        <v xml:space="preserve">Dritter </v>
      </c>
      <c r="AG18" s="10">
        <f t="shared" si="7"/>
        <v>32</v>
      </c>
      <c r="AH18" s="7">
        <f t="shared" si="32"/>
        <v>44811</v>
      </c>
      <c r="AI18" s="8" t="str">
        <f t="shared" si="20"/>
        <v>Mi</v>
      </c>
      <c r="AJ18" s="9" t="str" cm="1">
        <f t="array" ref="AJ18">IF(AK18&lt;&gt;"",INDEX(TextNachTagImJahr,AH18-DATE(N($D$7),1,0),1)," ")</f>
        <v xml:space="preserve"> </v>
      </c>
      <c r="AK18" s="10">
        <f t="shared" si="8"/>
        <v>36</v>
      </c>
      <c r="AL18" s="7">
        <f t="shared" si="33"/>
        <v>44841</v>
      </c>
      <c r="AM18" s="8" t="str">
        <f t="shared" si="21"/>
        <v>Fr</v>
      </c>
      <c r="AN18" s="9" t="str" cm="1">
        <f t="array" ref="AN18">IF(AO18&lt;&gt;"",INDEX(TextNachTagImJahr,AL18-DATE(N($D$7),1,0),1)," ")</f>
        <v xml:space="preserve"> </v>
      </c>
      <c r="AO18" s="10">
        <f t="shared" si="9"/>
        <v>40</v>
      </c>
      <c r="AP18" s="7">
        <f t="shared" si="34"/>
        <v>44872</v>
      </c>
      <c r="AQ18" s="8" t="str">
        <f t="shared" si="22"/>
        <v>Mo</v>
      </c>
      <c r="AR18" s="9" t="str" cm="1">
        <f t="array" ref="AR18">IF(AS18&lt;&gt;"",INDEX(TextNachTagImJahr,AP18-DATE(N($D$7),1,0),1)," ")</f>
        <v xml:space="preserve">Gerhard </v>
      </c>
      <c r="AS18" s="10">
        <f t="shared" si="10"/>
        <v>45</v>
      </c>
      <c r="AT18" s="7">
        <f t="shared" si="35"/>
        <v>44902</v>
      </c>
      <c r="AU18" s="8" t="str">
        <f t="shared" si="23"/>
        <v>Mi</v>
      </c>
      <c r="AV18" s="9" t="str" cm="1">
        <f t="array" ref="AV18">IF(AW18&lt;&gt;"",INDEX(TextNachTagImJahr,AT18-DATE(N($D$7),1,0),1)," ")</f>
        <v xml:space="preserve"> </v>
      </c>
      <c r="AW18" s="10">
        <f t="shared" si="11"/>
        <v>49</v>
      </c>
      <c r="AX18" s="58" t="s">
        <v>49</v>
      </c>
      <c r="AY18" s="58" t="s">
        <v>49</v>
      </c>
      <c r="AZ18" s="29"/>
    </row>
    <row r="19" spans="2:60" s="11" customFormat="1" ht="14.25">
      <c r="B19" s="7">
        <f t="shared" si="24"/>
        <v>44569</v>
      </c>
      <c r="C19" s="8" t="str">
        <f t="shared" si="12"/>
        <v>Sa</v>
      </c>
      <c r="D19" s="9" t="str" cm="1">
        <f t="array" ref="D19">IF(E19&lt;&gt;"",INDEX(TextNachTagImJahr,B19-DATE(N($D$7),1,0),1)," ")</f>
        <v xml:space="preserve">Wohnung 3 </v>
      </c>
      <c r="E19" s="10">
        <f t="shared" si="0"/>
        <v>2</v>
      </c>
      <c r="F19" s="7">
        <f t="shared" si="25"/>
        <v>44600</v>
      </c>
      <c r="G19" s="8" t="str">
        <f t="shared" si="13"/>
        <v>Di</v>
      </c>
      <c r="H19" s="9" t="str" cm="1">
        <f t="array" ref="H19">IF(I19&lt;&gt;"",INDEX(TextNachTagImJahr,F19-DATE(N($D$7),1,0),1)," ")</f>
        <v xml:space="preserve"> </v>
      </c>
      <c r="I19" s="10">
        <f t="shared" si="1"/>
        <v>6</v>
      </c>
      <c r="J19" s="7">
        <f t="shared" si="26"/>
        <v>44628</v>
      </c>
      <c r="K19" s="8" t="str">
        <f t="shared" si="14"/>
        <v>Di</v>
      </c>
      <c r="L19" s="9" t="str" cm="1">
        <f t="array" ref="L19">IF(M19&lt;&gt;"",INDEX(TextNachTagImJahr,J19-DATE(N($D$7),1,0),1)," ")</f>
        <v xml:space="preserve">881 4402 </v>
      </c>
      <c r="M19" s="10">
        <f t="shared" si="2"/>
        <v>10</v>
      </c>
      <c r="N19" s="7">
        <f t="shared" si="27"/>
        <v>44659</v>
      </c>
      <c r="O19" s="8" t="str">
        <f t="shared" si="15"/>
        <v>Fr</v>
      </c>
      <c r="P19" s="9" t="str" cm="1">
        <f t="array" ref="P19">IF(Q19&lt;&gt;"",INDEX(TextNachTagImJahr,N19-DATE(N($D$7),1,0),1)," ")</f>
        <v xml:space="preserve"> </v>
      </c>
      <c r="Q19" s="10">
        <f t="shared" si="3"/>
        <v>14</v>
      </c>
      <c r="R19" s="7">
        <f t="shared" si="28"/>
        <v>44689</v>
      </c>
      <c r="S19" s="8" t="str">
        <f t="shared" si="16"/>
        <v>So</v>
      </c>
      <c r="T19" s="9" t="str" cm="1">
        <f t="array" ref="T19">IF(U19&lt;&gt;"",INDEX(TextNachTagImJahr,R19-DATE(N($D$7),1,0),1)," ")</f>
        <v xml:space="preserve">Matys </v>
      </c>
      <c r="U19" s="10">
        <f t="shared" si="4"/>
        <v>19</v>
      </c>
      <c r="V19" s="7">
        <f t="shared" si="29"/>
        <v>44720</v>
      </c>
      <c r="W19" s="8" t="str">
        <f t="shared" si="17"/>
        <v>Mi</v>
      </c>
      <c r="X19" s="9" t="str" cm="1">
        <f t="array" ref="X19">IF(Y19&lt;&gt;"",INDEX(TextNachTagImJahr,V19-DATE(N($D$7),1,0),1)," ")</f>
        <v xml:space="preserve"> </v>
      </c>
      <c r="Y19" s="10">
        <f t="shared" si="5"/>
        <v>23</v>
      </c>
      <c r="Z19" s="7">
        <f t="shared" si="30"/>
        <v>44750</v>
      </c>
      <c r="AA19" s="8" t="str">
        <f t="shared" si="18"/>
        <v>Fr</v>
      </c>
      <c r="AB19" s="9" t="str" cm="1">
        <f t="array" ref="AB19">IF(AC19&lt;&gt;"",INDEX(TextNachTagImJahr,Z19-DATE(N($D$7),1,0),1)," ")</f>
        <v xml:space="preserve"> </v>
      </c>
      <c r="AC19" s="10">
        <f t="shared" si="6"/>
        <v>27</v>
      </c>
      <c r="AD19" s="7">
        <f t="shared" si="31"/>
        <v>44781</v>
      </c>
      <c r="AE19" s="8" t="str">
        <f t="shared" si="19"/>
        <v>Mo</v>
      </c>
      <c r="AF19" s="9" t="str" cm="1">
        <f t="array" ref="AF19">IF(AG19&lt;&gt;"",INDEX(TextNachTagImJahr,AD19-DATE(N($D$7),1,0),1)," ")</f>
        <v xml:space="preserve">mal </v>
      </c>
      <c r="AG19" s="10">
        <f t="shared" si="7"/>
        <v>32</v>
      </c>
      <c r="AH19" s="7">
        <f t="shared" si="32"/>
        <v>44812</v>
      </c>
      <c r="AI19" s="8" t="str">
        <f t="shared" si="20"/>
        <v>Do</v>
      </c>
      <c r="AJ19" s="9" t="str" cm="1">
        <f t="array" ref="AJ19">IF(AK19&lt;&gt;"",INDEX(TextNachTagImJahr,AH19-DATE(N($D$7),1,0),1)," ")</f>
        <v xml:space="preserve"> </v>
      </c>
      <c r="AK19" s="10">
        <f t="shared" si="8"/>
        <v>36</v>
      </c>
      <c r="AL19" s="7">
        <f t="shared" si="33"/>
        <v>44842</v>
      </c>
      <c r="AM19" s="8" t="str">
        <f t="shared" si="21"/>
        <v>Sa</v>
      </c>
      <c r="AN19" s="9" t="str" cm="1">
        <f t="array" ref="AN19">IF(AO19&lt;&gt;"",INDEX(TextNachTagImJahr,AL19-DATE(N($D$7),1,0),1)," ")</f>
        <v xml:space="preserve">Wohnung 3 </v>
      </c>
      <c r="AO19" s="10">
        <f t="shared" si="9"/>
        <v>41</v>
      </c>
      <c r="AP19" s="7">
        <f t="shared" si="34"/>
        <v>44873</v>
      </c>
      <c r="AQ19" s="8" t="str">
        <f t="shared" si="22"/>
        <v>Di</v>
      </c>
      <c r="AR19" s="9" t="str" cm="1">
        <f t="array" ref="AR19">IF(AS19&lt;&gt;"",INDEX(TextNachTagImJahr,AP19-DATE(N($D$7),1,0),1)," ")</f>
        <v xml:space="preserve"> </v>
      </c>
      <c r="AS19" s="10">
        <f t="shared" si="10"/>
        <v>45</v>
      </c>
      <c r="AT19" s="7">
        <f t="shared" si="35"/>
        <v>44903</v>
      </c>
      <c r="AU19" s="8" t="str">
        <f t="shared" si="23"/>
        <v>Do</v>
      </c>
      <c r="AV19" s="9" t="str" cm="1">
        <f t="array" ref="AV19">IF(AW19&lt;&gt;"",INDEX(TextNachTagImJahr,AT19-DATE(N($D$7),1,0),1)," ")</f>
        <v xml:space="preserve"> </v>
      </c>
      <c r="AW19" s="10">
        <f t="shared" si="11"/>
        <v>49</v>
      </c>
      <c r="AX19" s="58" t="s">
        <v>49</v>
      </c>
      <c r="AY19" s="58" t="s">
        <v>49</v>
      </c>
      <c r="AZ19" s="29"/>
    </row>
    <row r="20" spans="2:60" s="11" customFormat="1" ht="14.25">
      <c r="B20" s="7">
        <f t="shared" si="24"/>
        <v>44570</v>
      </c>
      <c r="C20" s="8" t="str">
        <f t="shared" si="12"/>
        <v>So</v>
      </c>
      <c r="D20" s="9" t="str" cm="1">
        <f t="array" ref="D20">IF(E20&lt;&gt;"",INDEX(TextNachTagImJahr,B20-DATE(N($D$7),1,0),1)," ")</f>
        <v xml:space="preserve">Dritter </v>
      </c>
      <c r="E20" s="10">
        <f t="shared" si="0"/>
        <v>2</v>
      </c>
      <c r="F20" s="7">
        <f t="shared" si="25"/>
        <v>44601</v>
      </c>
      <c r="G20" s="8" t="str">
        <f t="shared" si="13"/>
        <v>Mi</v>
      </c>
      <c r="H20" s="9" t="str" cm="1">
        <f t="array" ref="H20">IF(I20&lt;&gt;"",INDEX(TextNachTagImJahr,F20-DATE(N($D$7),1,0),1)," ")</f>
        <v xml:space="preserve"> </v>
      </c>
      <c r="I20" s="10">
        <f t="shared" si="1"/>
        <v>6</v>
      </c>
      <c r="J20" s="7">
        <f t="shared" si="26"/>
        <v>44629</v>
      </c>
      <c r="K20" s="8" t="str">
        <f t="shared" si="14"/>
        <v>Mi</v>
      </c>
      <c r="L20" s="9" t="str" cm="1">
        <f t="array" ref="L20">IF(M20&lt;&gt;"",INDEX(TextNachTagImJahr,J20-DATE(N($D$7),1,0),1)," ")</f>
        <v xml:space="preserve"> </v>
      </c>
      <c r="M20" s="10">
        <f t="shared" si="2"/>
        <v>10</v>
      </c>
      <c r="N20" s="7">
        <f t="shared" si="27"/>
        <v>44660</v>
      </c>
      <c r="O20" s="8" t="str">
        <f t="shared" si="15"/>
        <v>Sa</v>
      </c>
      <c r="P20" s="9" t="str" cm="1">
        <f t="array" ref="P20">IF(Q20&lt;&gt;"",INDEX(TextNachTagImJahr,N20-DATE(N($D$7),1,0),1)," ")</f>
        <v xml:space="preserve">WHG-01 </v>
      </c>
      <c r="Q20" s="10">
        <f t="shared" si="3"/>
        <v>15</v>
      </c>
      <c r="R20" s="7">
        <f t="shared" si="28"/>
        <v>44690</v>
      </c>
      <c r="S20" s="8" t="str">
        <f t="shared" si="16"/>
        <v>Mo</v>
      </c>
      <c r="T20" s="9" t="str" cm="1">
        <f t="array" ref="T20">IF(U20&lt;&gt;"",INDEX(TextNachTagImJahr,R20-DATE(N($D$7),1,0),1)," ")</f>
        <v xml:space="preserve">Tel.: 0761 </v>
      </c>
      <c r="U20" s="10">
        <f t="shared" si="4"/>
        <v>19</v>
      </c>
      <c r="V20" s="7">
        <f t="shared" si="29"/>
        <v>44721</v>
      </c>
      <c r="W20" s="8" t="str">
        <f t="shared" si="17"/>
        <v>Do</v>
      </c>
      <c r="X20" s="9" t="str" cm="1">
        <f t="array" ref="X20">IF(Y20&lt;&gt;"",INDEX(TextNachTagImJahr,V20-DATE(N($D$7),1,0),1)," ")</f>
        <v xml:space="preserve"> </v>
      </c>
      <c r="Y20" s="10">
        <f t="shared" si="5"/>
        <v>23</v>
      </c>
      <c r="Z20" s="7">
        <f t="shared" si="30"/>
        <v>44751</v>
      </c>
      <c r="AA20" s="8" t="str">
        <f t="shared" si="18"/>
        <v>Sa</v>
      </c>
      <c r="AB20" s="9" t="str" cm="1">
        <f t="array" ref="AB20">IF(AC20&lt;&gt;"",INDEX(TextNachTagImJahr,Z20-DATE(N($D$7),1,0),1)," ")</f>
        <v xml:space="preserve">Ingolf </v>
      </c>
      <c r="AC20" s="10">
        <f t="shared" si="6"/>
        <v>28</v>
      </c>
      <c r="AD20" s="7">
        <f t="shared" si="31"/>
        <v>44782</v>
      </c>
      <c r="AE20" s="8" t="str">
        <f t="shared" si="19"/>
        <v>Di</v>
      </c>
      <c r="AF20" s="9" t="str" cm="1">
        <f t="array" ref="AF20">IF(AG20&lt;&gt;"",INDEX(TextNachTagImJahr,AD20-DATE(N($D$7),1,0),1)," ")</f>
        <v xml:space="preserve">sehen </v>
      </c>
      <c r="AG20" s="10">
        <f t="shared" si="7"/>
        <v>32</v>
      </c>
      <c r="AH20" s="7">
        <f t="shared" si="32"/>
        <v>44813</v>
      </c>
      <c r="AI20" s="8" t="str">
        <f t="shared" si="20"/>
        <v>Fr</v>
      </c>
      <c r="AJ20" s="9" t="str" cm="1">
        <f t="array" ref="AJ20">IF(AK20&lt;&gt;"",INDEX(TextNachTagImJahr,AH20-DATE(N($D$7),1,0),1)," ")</f>
        <v xml:space="preserve"> </v>
      </c>
      <c r="AK20" s="10">
        <f t="shared" si="8"/>
        <v>36</v>
      </c>
      <c r="AL20" s="7">
        <f t="shared" si="33"/>
        <v>44843</v>
      </c>
      <c r="AM20" s="8" t="str">
        <f t="shared" si="21"/>
        <v>So</v>
      </c>
      <c r="AN20" s="9" t="str" cm="1">
        <f t="array" ref="AN20">IF(AO20&lt;&gt;"",INDEX(TextNachTagImJahr,AL20-DATE(N($D$7),1,0),1)," ")</f>
        <v xml:space="preserve">Dritter </v>
      </c>
      <c r="AO20" s="10">
        <f t="shared" si="9"/>
        <v>41</v>
      </c>
      <c r="AP20" s="7">
        <f t="shared" si="34"/>
        <v>44874</v>
      </c>
      <c r="AQ20" s="8" t="str">
        <f t="shared" si="22"/>
        <v>Mi</v>
      </c>
      <c r="AR20" s="9" t="str" cm="1">
        <f t="array" ref="AR20">IF(AS20&lt;&gt;"",INDEX(TextNachTagImJahr,AP20-DATE(N($D$7),1,0),1)," ")</f>
        <v xml:space="preserve"> </v>
      </c>
      <c r="AS20" s="10">
        <f t="shared" si="10"/>
        <v>45</v>
      </c>
      <c r="AT20" s="7">
        <f t="shared" si="35"/>
        <v>44904</v>
      </c>
      <c r="AU20" s="8" t="str">
        <f t="shared" si="23"/>
        <v>Fr</v>
      </c>
      <c r="AV20" s="9" t="str" cm="1">
        <f t="array" ref="AV20">IF(AW20&lt;&gt;"",INDEX(TextNachTagImJahr,AT20-DATE(N($D$7),1,0),1)," ")</f>
        <v xml:space="preserve"> </v>
      </c>
      <c r="AW20" s="10">
        <f t="shared" si="11"/>
        <v>49</v>
      </c>
      <c r="AX20" s="58" t="s">
        <v>49</v>
      </c>
      <c r="AY20" s="58" t="s">
        <v>49</v>
      </c>
      <c r="AZ20" s="2"/>
      <c r="BA20" s="2"/>
      <c r="BB20" s="2"/>
      <c r="BC20" s="2"/>
      <c r="BD20" s="2"/>
      <c r="BE20" s="2"/>
      <c r="BF20" s="2"/>
      <c r="BG20" s="2"/>
      <c r="BH20" s="2"/>
    </row>
    <row r="21" spans="2:60" s="11" customFormat="1" ht="15">
      <c r="B21" s="7">
        <f t="shared" si="24"/>
        <v>44571</v>
      </c>
      <c r="C21" s="8" t="str">
        <f t="shared" si="12"/>
        <v>Mo</v>
      </c>
      <c r="D21" s="9" t="str" cm="1">
        <f t="array" ref="D21">IF(E21&lt;&gt;"",INDEX(TextNachTagImJahr,B21-DATE(N($D$7),1,0),1)," ")</f>
        <v xml:space="preserve">mal </v>
      </c>
      <c r="E21" s="10">
        <f t="shared" si="0"/>
        <v>2</v>
      </c>
      <c r="F21" s="7">
        <f t="shared" si="25"/>
        <v>44602</v>
      </c>
      <c r="G21" s="8" t="str">
        <f t="shared" si="13"/>
        <v>Do</v>
      </c>
      <c r="H21" s="9" t="str" cm="1">
        <f t="array" ref="H21">IF(I21&lt;&gt;"",INDEX(TextNachTagImJahr,F21-DATE(N($D$7),1,0),1)," ")</f>
        <v xml:space="preserve"> </v>
      </c>
      <c r="I21" s="10">
        <f t="shared" si="1"/>
        <v>6</v>
      </c>
      <c r="J21" s="7">
        <f t="shared" si="26"/>
        <v>44630</v>
      </c>
      <c r="K21" s="8" t="str">
        <f t="shared" si="14"/>
        <v>Do</v>
      </c>
      <c r="L21" s="9" t="str" cm="1">
        <f t="array" ref="L21">IF(M21&lt;&gt;"",INDEX(TextNachTagImJahr,J21-DATE(N($D$7),1,0),1)," ")</f>
        <v xml:space="preserve"> </v>
      </c>
      <c r="M21" s="10">
        <f t="shared" si="2"/>
        <v>10</v>
      </c>
      <c r="N21" s="7">
        <f t="shared" si="27"/>
        <v>44661</v>
      </c>
      <c r="O21" s="8" t="str">
        <f t="shared" si="15"/>
        <v>So</v>
      </c>
      <c r="P21" s="9" t="str" cm="1">
        <f t="array" ref="P21">IF(Q21&lt;&gt;"",INDEX(TextNachTagImJahr,N21-DATE(N($D$7),1,0),1)," ")</f>
        <v xml:space="preserve">Thomann </v>
      </c>
      <c r="Q21" s="10">
        <f t="shared" si="3"/>
        <v>15</v>
      </c>
      <c r="R21" s="7">
        <f t="shared" si="28"/>
        <v>44691</v>
      </c>
      <c r="S21" s="8" t="str">
        <f t="shared" si="16"/>
        <v>Di</v>
      </c>
      <c r="T21" s="9" t="str" cm="1">
        <f t="array" ref="T21">IF(U21&lt;&gt;"",INDEX(TextNachTagImJahr,R21-DATE(N($D$7),1,0),1)," ")</f>
        <v xml:space="preserve">881 4402 </v>
      </c>
      <c r="U21" s="10">
        <f t="shared" si="4"/>
        <v>19</v>
      </c>
      <c r="V21" s="7">
        <f t="shared" si="29"/>
        <v>44722</v>
      </c>
      <c r="W21" s="8" t="str">
        <f t="shared" si="17"/>
        <v>Fr</v>
      </c>
      <c r="X21" s="9" t="str" cm="1">
        <f t="array" ref="X21">IF(Y21&lt;&gt;"",INDEX(TextNachTagImJahr,V21-DATE(N($D$7),1,0),1)," ")</f>
        <v xml:space="preserve"> </v>
      </c>
      <c r="Y21" s="10">
        <f t="shared" si="5"/>
        <v>23</v>
      </c>
      <c r="Z21" s="7">
        <f t="shared" si="30"/>
        <v>44752</v>
      </c>
      <c r="AA21" s="8" t="str">
        <f t="shared" si="18"/>
        <v>So</v>
      </c>
      <c r="AB21" s="9" t="str" cm="1">
        <f t="array" ref="AB21">IF(AC21&lt;&gt;"",INDEX(TextNachTagImJahr,Z21-DATE(N($D$7),1,0),1)," ")</f>
        <v xml:space="preserve">Matys </v>
      </c>
      <c r="AC21" s="10">
        <f t="shared" si="6"/>
        <v>28</v>
      </c>
      <c r="AD21" s="7">
        <f t="shared" si="31"/>
        <v>44783</v>
      </c>
      <c r="AE21" s="8" t="str">
        <f t="shared" si="19"/>
        <v>Mi</v>
      </c>
      <c r="AF21" s="9" t="str" cm="1">
        <f t="array" ref="AF21">IF(AG21&lt;&gt;"",INDEX(TextNachTagImJahr,AD21-DATE(N($D$7),1,0),1)," ")</f>
        <v xml:space="preserve"> </v>
      </c>
      <c r="AG21" s="10">
        <f t="shared" si="7"/>
        <v>32</v>
      </c>
      <c r="AH21" s="7">
        <f t="shared" si="32"/>
        <v>44814</v>
      </c>
      <c r="AI21" s="8" t="str">
        <f t="shared" si="20"/>
        <v>Sa</v>
      </c>
      <c r="AJ21" s="9" t="str" cm="1">
        <f t="array" ref="AJ21">IF(AK21&lt;&gt;"",INDEX(TextNachTagImJahr,AH21-DATE(N($D$7),1,0),1)," ")</f>
        <v xml:space="preserve">Ingolf </v>
      </c>
      <c r="AK21" s="10">
        <f t="shared" si="8"/>
        <v>37</v>
      </c>
      <c r="AL21" s="7">
        <f t="shared" si="33"/>
        <v>44844</v>
      </c>
      <c r="AM21" s="8" t="str">
        <f t="shared" si="21"/>
        <v>Mo</v>
      </c>
      <c r="AN21" s="9" t="str" cm="1">
        <f t="array" ref="AN21">IF(AO21&lt;&gt;"",INDEX(TextNachTagImJahr,AL21-DATE(N($D$7),1,0),1)," ")</f>
        <v xml:space="preserve">mal </v>
      </c>
      <c r="AO21" s="10">
        <f t="shared" si="9"/>
        <v>41</v>
      </c>
      <c r="AP21" s="7">
        <f t="shared" si="34"/>
        <v>44875</v>
      </c>
      <c r="AQ21" s="8" t="str">
        <f t="shared" si="22"/>
        <v>Do</v>
      </c>
      <c r="AR21" s="9" t="str" cm="1">
        <f t="array" ref="AR21">IF(AS21&lt;&gt;"",INDEX(TextNachTagImJahr,AP21-DATE(N($D$7),1,0),1)," ")</f>
        <v xml:space="preserve"> </v>
      </c>
      <c r="AS21" s="10">
        <f t="shared" si="10"/>
        <v>45</v>
      </c>
      <c r="AT21" s="7">
        <f t="shared" si="35"/>
        <v>44905</v>
      </c>
      <c r="AU21" s="8" t="str">
        <f t="shared" si="23"/>
        <v>Sa</v>
      </c>
      <c r="AV21" s="9" t="str" cm="1">
        <f t="array" ref="AV21">IF(AW21&lt;&gt;"",INDEX(TextNachTagImJahr,AT21-DATE(N($D$7),1,0),1)," ")</f>
        <v xml:space="preserve">Wohnung 3 </v>
      </c>
      <c r="AW21" s="10">
        <f t="shared" si="11"/>
        <v>50</v>
      </c>
      <c r="AX21" s="58" t="s">
        <v>49</v>
      </c>
      <c r="AY21" s="58" t="s">
        <v>49</v>
      </c>
      <c r="AZ21" s="26"/>
      <c r="BA21" s="26"/>
      <c r="BB21" s="26"/>
      <c r="BC21" s="26"/>
      <c r="BD21" s="26"/>
      <c r="BE21" s="26"/>
      <c r="BF21" s="26"/>
      <c r="BG21" s="26"/>
      <c r="BH21" s="26"/>
    </row>
    <row r="22" spans="2:60" s="11" customFormat="1" ht="14.25">
      <c r="B22" s="7">
        <f t="shared" si="24"/>
        <v>44572</v>
      </c>
      <c r="C22" s="8" t="str">
        <f t="shared" si="12"/>
        <v>Di</v>
      </c>
      <c r="D22" s="9" t="str" cm="1">
        <f t="array" ref="D22">IF(E22&lt;&gt;"",INDEX(TextNachTagImJahr,B22-DATE(N($D$7),1,0),1)," ")</f>
        <v xml:space="preserve">sehen </v>
      </c>
      <c r="E22" s="10">
        <f t="shared" si="0"/>
        <v>2</v>
      </c>
      <c r="F22" s="7">
        <f t="shared" si="25"/>
        <v>44603</v>
      </c>
      <c r="G22" s="8" t="str">
        <f t="shared" si="13"/>
        <v>Fr</v>
      </c>
      <c r="H22" s="9" t="str" cm="1">
        <f t="array" ref="H22">IF(I22&lt;&gt;"",INDEX(TextNachTagImJahr,F22-DATE(N($D$7),1,0),1)," ")</f>
        <v xml:space="preserve"> </v>
      </c>
      <c r="I22" s="10">
        <f t="shared" si="1"/>
        <v>6</v>
      </c>
      <c r="J22" s="7">
        <f t="shared" si="26"/>
        <v>44631</v>
      </c>
      <c r="K22" s="8" t="str">
        <f t="shared" si="14"/>
        <v>Fr</v>
      </c>
      <c r="L22" s="9" t="str" cm="1">
        <f t="array" ref="L22">IF(M22&lt;&gt;"",INDEX(TextNachTagImJahr,J22-DATE(N($D$7),1,0),1)," ")</f>
        <v xml:space="preserve"> </v>
      </c>
      <c r="M22" s="10">
        <f t="shared" si="2"/>
        <v>10</v>
      </c>
      <c r="N22" s="7">
        <f t="shared" si="27"/>
        <v>44662</v>
      </c>
      <c r="O22" s="8" t="str">
        <f t="shared" si="15"/>
        <v>Mo</v>
      </c>
      <c r="P22" s="9" t="str" cm="1">
        <f t="array" ref="P22">IF(Q22&lt;&gt;"",INDEX(TextNachTagImJahr,N22-DATE(N($D$7),1,0),1)," ")</f>
        <v xml:space="preserve">Gerhard </v>
      </c>
      <c r="Q22" s="10">
        <f t="shared" si="3"/>
        <v>15</v>
      </c>
      <c r="R22" s="7">
        <f t="shared" si="28"/>
        <v>44692</v>
      </c>
      <c r="S22" s="8" t="str">
        <f t="shared" si="16"/>
        <v>Mi</v>
      </c>
      <c r="T22" s="9" t="str" cm="1">
        <f t="array" ref="T22">IF(U22&lt;&gt;"",INDEX(TextNachTagImJahr,R22-DATE(N($D$7),1,0),1)," ")</f>
        <v xml:space="preserve"> </v>
      </c>
      <c r="U22" s="10">
        <f t="shared" si="4"/>
        <v>19</v>
      </c>
      <c r="V22" s="7">
        <f t="shared" si="29"/>
        <v>44723</v>
      </c>
      <c r="W22" s="8" t="str">
        <f t="shared" si="17"/>
        <v>Sa</v>
      </c>
      <c r="X22" s="9" t="str" cm="1">
        <f t="array" ref="X22">IF(Y22&lt;&gt;"",INDEX(TextNachTagImJahr,V22-DATE(N($D$7),1,0),1)," ")</f>
        <v xml:space="preserve">WHG-01 </v>
      </c>
      <c r="Y22" s="10">
        <f t="shared" si="5"/>
        <v>24</v>
      </c>
      <c r="Z22" s="7">
        <f t="shared" si="30"/>
        <v>44753</v>
      </c>
      <c r="AA22" s="8" t="str">
        <f t="shared" si="18"/>
        <v>Mo</v>
      </c>
      <c r="AB22" s="9" t="str" cm="1">
        <f t="array" ref="AB22">IF(AC22&lt;&gt;"",INDEX(TextNachTagImJahr,Z22-DATE(N($D$7),1,0),1)," ")</f>
        <v xml:space="preserve">Tel.: 0761 </v>
      </c>
      <c r="AC22" s="10">
        <f t="shared" si="6"/>
        <v>28</v>
      </c>
      <c r="AD22" s="7">
        <f t="shared" si="31"/>
        <v>44784</v>
      </c>
      <c r="AE22" s="8" t="str">
        <f t="shared" si="19"/>
        <v>Do</v>
      </c>
      <c r="AF22" s="9" t="str" cm="1">
        <f t="array" ref="AF22">IF(AG22&lt;&gt;"",INDEX(TextNachTagImJahr,AD22-DATE(N($D$7),1,0),1)," ")</f>
        <v xml:space="preserve"> </v>
      </c>
      <c r="AG22" s="10">
        <f t="shared" si="7"/>
        <v>32</v>
      </c>
      <c r="AH22" s="7">
        <f t="shared" si="32"/>
        <v>44815</v>
      </c>
      <c r="AI22" s="8" t="str">
        <f t="shared" si="20"/>
        <v>So</v>
      </c>
      <c r="AJ22" s="9" t="str" cm="1">
        <f t="array" ref="AJ22">IF(AK22&lt;&gt;"",INDEX(TextNachTagImJahr,AH22-DATE(N($D$7),1,0),1)," ")</f>
        <v xml:space="preserve">Matys </v>
      </c>
      <c r="AK22" s="10">
        <f t="shared" si="8"/>
        <v>37</v>
      </c>
      <c r="AL22" s="7">
        <f t="shared" si="33"/>
        <v>44845</v>
      </c>
      <c r="AM22" s="8" t="str">
        <f t="shared" si="21"/>
        <v>Di</v>
      </c>
      <c r="AN22" s="9" t="str" cm="1">
        <f t="array" ref="AN22">IF(AO22&lt;&gt;"",INDEX(TextNachTagImJahr,AL22-DATE(N($D$7),1,0),1)," ")</f>
        <v xml:space="preserve">sehen </v>
      </c>
      <c r="AO22" s="10">
        <f t="shared" si="9"/>
        <v>41</v>
      </c>
      <c r="AP22" s="7">
        <f t="shared" si="34"/>
        <v>44876</v>
      </c>
      <c r="AQ22" s="8" t="str">
        <f t="shared" si="22"/>
        <v>Fr</v>
      </c>
      <c r="AR22" s="9" t="str" cm="1">
        <f t="array" ref="AR22">IF(AS22&lt;&gt;"",INDEX(TextNachTagImJahr,AP22-DATE(N($D$7),1,0),1)," ")</f>
        <v xml:space="preserve"> </v>
      </c>
      <c r="AS22" s="10">
        <f t="shared" si="10"/>
        <v>45</v>
      </c>
      <c r="AT22" s="7">
        <f t="shared" si="35"/>
        <v>44906</v>
      </c>
      <c r="AU22" s="8" t="str">
        <f t="shared" si="23"/>
        <v>So</v>
      </c>
      <c r="AV22" s="9" t="str" cm="1">
        <f t="array" ref="AV22">IF(AW22&lt;&gt;"",INDEX(TextNachTagImJahr,AT22-DATE(N($D$7),1,0),1)," ")</f>
        <v xml:space="preserve">Dritter </v>
      </c>
      <c r="AW22" s="10">
        <f t="shared" si="11"/>
        <v>50</v>
      </c>
      <c r="AX22" s="58" t="s">
        <v>49</v>
      </c>
      <c r="AY22" s="58" t="s">
        <v>49</v>
      </c>
      <c r="AZ22" s="29"/>
    </row>
    <row r="23" spans="2:60" s="11" customFormat="1" ht="14.25">
      <c r="B23" s="7">
        <f t="shared" si="24"/>
        <v>44573</v>
      </c>
      <c r="C23" s="8" t="str">
        <f t="shared" si="12"/>
        <v>Mi</v>
      </c>
      <c r="D23" s="9" t="str" cm="1">
        <f t="array" ref="D23">IF(E23&lt;&gt;"",INDEX(TextNachTagImJahr,B23-DATE(N($D$7),1,0),1)," ")</f>
        <v xml:space="preserve"> </v>
      </c>
      <c r="E23" s="10">
        <f t="shared" si="0"/>
        <v>2</v>
      </c>
      <c r="F23" s="7">
        <f t="shared" si="25"/>
        <v>44604</v>
      </c>
      <c r="G23" s="8" t="str">
        <f t="shared" si="13"/>
        <v>Sa</v>
      </c>
      <c r="H23" s="9" t="str" cm="1">
        <f t="array" ref="H23">IF(I23&lt;&gt;"",INDEX(TextNachTagImJahr,F23-DATE(N($D$7),1,0),1)," ")</f>
        <v xml:space="preserve">Ingolf </v>
      </c>
      <c r="I23" s="10">
        <f t="shared" si="1"/>
        <v>7</v>
      </c>
      <c r="J23" s="7">
        <f t="shared" si="26"/>
        <v>44632</v>
      </c>
      <c r="K23" s="8" t="str">
        <f t="shared" si="14"/>
        <v>Sa</v>
      </c>
      <c r="L23" s="9" t="str" cm="1">
        <f t="array" ref="L23">IF(M23&lt;&gt;"",INDEX(TextNachTagImJahr,J23-DATE(N($D$7),1,0),1)," ")</f>
        <v xml:space="preserve">Wohnung 3 </v>
      </c>
      <c r="M23" s="10">
        <f t="shared" si="2"/>
        <v>11</v>
      </c>
      <c r="N23" s="7">
        <f t="shared" si="27"/>
        <v>44663</v>
      </c>
      <c r="O23" s="8" t="str">
        <f t="shared" si="15"/>
        <v>Di</v>
      </c>
      <c r="P23" s="9" t="str" cm="1">
        <f t="array" ref="P23">IF(Q23&lt;&gt;"",INDEX(TextNachTagImJahr,N23-DATE(N($D$7),1,0),1)," ")</f>
        <v xml:space="preserve"> </v>
      </c>
      <c r="Q23" s="10">
        <f t="shared" si="3"/>
        <v>15</v>
      </c>
      <c r="R23" s="7">
        <f t="shared" si="28"/>
        <v>44693</v>
      </c>
      <c r="S23" s="8" t="str">
        <f t="shared" si="16"/>
        <v>Do</v>
      </c>
      <c r="T23" s="9" t="str" cm="1">
        <f t="array" ref="T23">IF(U23&lt;&gt;"",INDEX(TextNachTagImJahr,R23-DATE(N($D$7),1,0),1)," ")</f>
        <v xml:space="preserve"> </v>
      </c>
      <c r="U23" s="10">
        <f t="shared" si="4"/>
        <v>19</v>
      </c>
      <c r="V23" s="7">
        <f t="shared" si="29"/>
        <v>44724</v>
      </c>
      <c r="W23" s="8" t="str">
        <f t="shared" si="17"/>
        <v>So</v>
      </c>
      <c r="X23" s="9" t="str" cm="1">
        <f t="array" ref="X23">IF(Y23&lt;&gt;"",INDEX(TextNachTagImJahr,V23-DATE(N($D$7),1,0),1)," ")</f>
        <v xml:space="preserve">Thomann </v>
      </c>
      <c r="Y23" s="10">
        <f t="shared" si="5"/>
        <v>24</v>
      </c>
      <c r="Z23" s="7">
        <f t="shared" si="30"/>
        <v>44754</v>
      </c>
      <c r="AA23" s="8" t="str">
        <f t="shared" si="18"/>
        <v>Di</v>
      </c>
      <c r="AB23" s="9" t="str" cm="1">
        <f t="array" ref="AB23">IF(AC23&lt;&gt;"",INDEX(TextNachTagImJahr,Z23-DATE(N($D$7),1,0),1)," ")</f>
        <v xml:space="preserve">881 4402 </v>
      </c>
      <c r="AC23" s="10">
        <f t="shared" si="6"/>
        <v>28</v>
      </c>
      <c r="AD23" s="7">
        <f t="shared" si="31"/>
        <v>44785</v>
      </c>
      <c r="AE23" s="8" t="str">
        <f t="shared" si="19"/>
        <v>Fr</v>
      </c>
      <c r="AF23" s="9" t="str" cm="1">
        <f t="array" ref="AF23">IF(AG23&lt;&gt;"",INDEX(TextNachTagImJahr,AD23-DATE(N($D$7),1,0),1)," ")</f>
        <v xml:space="preserve"> </v>
      </c>
      <c r="AG23" s="10">
        <f t="shared" si="7"/>
        <v>32</v>
      </c>
      <c r="AH23" s="7">
        <f t="shared" si="32"/>
        <v>44816</v>
      </c>
      <c r="AI23" s="8" t="str">
        <f t="shared" si="20"/>
        <v>Mo</v>
      </c>
      <c r="AJ23" s="9" t="str" cm="1">
        <f t="array" ref="AJ23">IF(AK23&lt;&gt;"",INDEX(TextNachTagImJahr,AH23-DATE(N($D$7),1,0),1)," ")</f>
        <v xml:space="preserve">Tel.: 0761 </v>
      </c>
      <c r="AK23" s="10">
        <f t="shared" si="8"/>
        <v>37</v>
      </c>
      <c r="AL23" s="7">
        <f t="shared" si="33"/>
        <v>44846</v>
      </c>
      <c r="AM23" s="8" t="str">
        <f t="shared" si="21"/>
        <v>Mi</v>
      </c>
      <c r="AN23" s="9" t="str" cm="1">
        <f t="array" ref="AN23">IF(AO23&lt;&gt;"",INDEX(TextNachTagImJahr,AL23-DATE(N($D$7),1,0),1)," ")</f>
        <v xml:space="preserve"> </v>
      </c>
      <c r="AO23" s="10">
        <f t="shared" si="9"/>
        <v>41</v>
      </c>
      <c r="AP23" s="7">
        <f t="shared" si="34"/>
        <v>44877</v>
      </c>
      <c r="AQ23" s="8" t="str">
        <f t="shared" si="22"/>
        <v>Sa</v>
      </c>
      <c r="AR23" s="9" t="str" cm="1">
        <f t="array" ref="AR23">IF(AS23&lt;&gt;"",INDEX(TextNachTagImJahr,AP23-DATE(N($D$7),1,0),1)," ")</f>
        <v xml:space="preserve">Ingolf </v>
      </c>
      <c r="AS23" s="10">
        <f t="shared" si="10"/>
        <v>46</v>
      </c>
      <c r="AT23" s="7">
        <f t="shared" si="35"/>
        <v>44907</v>
      </c>
      <c r="AU23" s="8" t="str">
        <f t="shared" si="23"/>
        <v>Mo</v>
      </c>
      <c r="AV23" s="9" t="str" cm="1">
        <f t="array" ref="AV23">IF(AW23&lt;&gt;"",INDEX(TextNachTagImJahr,AT23-DATE(N($D$7),1,0),1)," ")</f>
        <v xml:space="preserve">mal </v>
      </c>
      <c r="AW23" s="10">
        <f t="shared" si="11"/>
        <v>50</v>
      </c>
      <c r="AX23" s="58" t="s">
        <v>49</v>
      </c>
      <c r="AY23" s="58" t="s">
        <v>49</v>
      </c>
      <c r="AZ23" s="29"/>
    </row>
    <row r="24" spans="2:60" s="11" customFormat="1" ht="14.25">
      <c r="B24" s="7">
        <f t="shared" si="24"/>
        <v>44574</v>
      </c>
      <c r="C24" s="8" t="str">
        <f t="shared" si="12"/>
        <v>Do</v>
      </c>
      <c r="D24" s="9" t="str" cm="1">
        <f t="array" ref="D24">IF(E24&lt;&gt;"",INDEX(TextNachTagImJahr,B24-DATE(N($D$7),1,0),1)," ")</f>
        <v xml:space="preserve"> </v>
      </c>
      <c r="E24" s="10">
        <f t="shared" si="0"/>
        <v>2</v>
      </c>
      <c r="F24" s="7">
        <f t="shared" si="25"/>
        <v>44605</v>
      </c>
      <c r="G24" s="8" t="str">
        <f t="shared" si="13"/>
        <v>So</v>
      </c>
      <c r="H24" s="9" t="str" cm="1">
        <f t="array" ref="H24">IF(I24&lt;&gt;"",INDEX(TextNachTagImJahr,F24-DATE(N($D$7),1,0),1)," ")</f>
        <v xml:space="preserve">Matys </v>
      </c>
      <c r="I24" s="10">
        <f t="shared" si="1"/>
        <v>7</v>
      </c>
      <c r="J24" s="7">
        <f t="shared" si="26"/>
        <v>44633</v>
      </c>
      <c r="K24" s="8" t="str">
        <f t="shared" si="14"/>
        <v>So</v>
      </c>
      <c r="L24" s="9" t="str" cm="1">
        <f t="array" ref="L24">IF(M24&lt;&gt;"",INDEX(TextNachTagImJahr,J24-DATE(N($D$7),1,0),1)," ")</f>
        <v xml:space="preserve">Dritter </v>
      </c>
      <c r="M24" s="10">
        <f t="shared" si="2"/>
        <v>11</v>
      </c>
      <c r="N24" s="7">
        <f t="shared" si="27"/>
        <v>44664</v>
      </c>
      <c r="O24" s="8" t="str">
        <f t="shared" si="15"/>
        <v>Mi</v>
      </c>
      <c r="P24" s="9" t="str" cm="1">
        <f t="array" ref="P24">IF(Q24&lt;&gt;"",INDEX(TextNachTagImJahr,N24-DATE(N($D$7),1,0),1)," ")</f>
        <v xml:space="preserve"> </v>
      </c>
      <c r="Q24" s="10">
        <f t="shared" si="3"/>
        <v>15</v>
      </c>
      <c r="R24" s="7">
        <f t="shared" si="28"/>
        <v>44694</v>
      </c>
      <c r="S24" s="8" t="str">
        <f t="shared" si="16"/>
        <v>Fr</v>
      </c>
      <c r="T24" s="9" t="str" cm="1">
        <f t="array" ref="T24">IF(U24&lt;&gt;"",INDEX(TextNachTagImJahr,R24-DATE(N($D$7),1,0),1)," ")</f>
        <v xml:space="preserve"> </v>
      </c>
      <c r="U24" s="10">
        <f t="shared" si="4"/>
        <v>19</v>
      </c>
      <c r="V24" s="7">
        <f t="shared" si="29"/>
        <v>44725</v>
      </c>
      <c r="W24" s="8" t="str">
        <f t="shared" si="17"/>
        <v>Mo</v>
      </c>
      <c r="X24" s="9" t="str" cm="1">
        <f t="array" ref="X24">IF(Y24&lt;&gt;"",INDEX(TextNachTagImJahr,V24-DATE(N($D$7),1,0),1)," ")</f>
        <v xml:space="preserve">Gerhard </v>
      </c>
      <c r="Y24" s="10">
        <f t="shared" si="5"/>
        <v>24</v>
      </c>
      <c r="Z24" s="7">
        <f t="shared" si="30"/>
        <v>44755</v>
      </c>
      <c r="AA24" s="8" t="str">
        <f t="shared" si="18"/>
        <v>Mi</v>
      </c>
      <c r="AB24" s="9" t="str" cm="1">
        <f t="array" ref="AB24">IF(AC24&lt;&gt;"",INDEX(TextNachTagImJahr,Z24-DATE(N($D$7),1,0),1)," ")</f>
        <v xml:space="preserve"> </v>
      </c>
      <c r="AC24" s="10">
        <f t="shared" si="6"/>
        <v>28</v>
      </c>
      <c r="AD24" s="7">
        <f t="shared" si="31"/>
        <v>44786</v>
      </c>
      <c r="AE24" s="8" t="str">
        <f t="shared" si="19"/>
        <v>Sa</v>
      </c>
      <c r="AF24" s="9" t="str" cm="1">
        <f t="array" ref="AF24">IF(AG24&lt;&gt;"",INDEX(TextNachTagImJahr,AD24-DATE(N($D$7),1,0),1)," ")</f>
        <v xml:space="preserve">WHG-01 </v>
      </c>
      <c r="AG24" s="10">
        <f t="shared" si="7"/>
        <v>33</v>
      </c>
      <c r="AH24" s="7">
        <f t="shared" si="32"/>
        <v>44817</v>
      </c>
      <c r="AI24" s="8" t="str">
        <f t="shared" si="20"/>
        <v>Di</v>
      </c>
      <c r="AJ24" s="9" t="str" cm="1">
        <f t="array" ref="AJ24">IF(AK24&lt;&gt;"",INDEX(TextNachTagImJahr,AH24-DATE(N($D$7),1,0),1)," ")</f>
        <v xml:space="preserve">881 4402 </v>
      </c>
      <c r="AK24" s="10">
        <f t="shared" si="8"/>
        <v>37</v>
      </c>
      <c r="AL24" s="7">
        <f t="shared" si="33"/>
        <v>44847</v>
      </c>
      <c r="AM24" s="8" t="str">
        <f t="shared" si="21"/>
        <v>Do</v>
      </c>
      <c r="AN24" s="9" t="str" cm="1">
        <f t="array" ref="AN24">IF(AO24&lt;&gt;"",INDEX(TextNachTagImJahr,AL24-DATE(N($D$7),1,0),1)," ")</f>
        <v xml:space="preserve"> </v>
      </c>
      <c r="AO24" s="10">
        <f t="shared" si="9"/>
        <v>41</v>
      </c>
      <c r="AP24" s="7">
        <f t="shared" si="34"/>
        <v>44878</v>
      </c>
      <c r="AQ24" s="8" t="str">
        <f t="shared" si="22"/>
        <v>So</v>
      </c>
      <c r="AR24" s="9" t="str" cm="1">
        <f t="array" ref="AR24">IF(AS24&lt;&gt;"",INDEX(TextNachTagImJahr,AP24-DATE(N($D$7),1,0),1)," ")</f>
        <v xml:space="preserve">Matys </v>
      </c>
      <c r="AS24" s="10">
        <f t="shared" si="10"/>
        <v>46</v>
      </c>
      <c r="AT24" s="7">
        <f t="shared" si="35"/>
        <v>44908</v>
      </c>
      <c r="AU24" s="8" t="str">
        <f t="shared" si="23"/>
        <v>Di</v>
      </c>
      <c r="AV24" s="9" t="str" cm="1">
        <f t="array" ref="AV24">IF(AW24&lt;&gt;"",INDEX(TextNachTagImJahr,AT24-DATE(N($D$7),1,0),1)," ")</f>
        <v xml:space="preserve">sehen </v>
      </c>
      <c r="AW24" s="10">
        <f t="shared" si="11"/>
        <v>50</v>
      </c>
      <c r="AX24" s="58" t="s">
        <v>49</v>
      </c>
      <c r="AY24" s="58" t="s">
        <v>49</v>
      </c>
      <c r="AZ24" s="29"/>
    </row>
    <row r="25" spans="2:60" s="11" customFormat="1" ht="14.25">
      <c r="B25" s="7">
        <f t="shared" si="24"/>
        <v>44575</v>
      </c>
      <c r="C25" s="8" t="str">
        <f t="shared" si="12"/>
        <v>Fr</v>
      </c>
      <c r="D25" s="9" t="str" cm="1">
        <f t="array" ref="D25">IF(E25&lt;&gt;"",INDEX(TextNachTagImJahr,B25-DATE(N($D$7),1,0),1)," ")</f>
        <v xml:space="preserve"> </v>
      </c>
      <c r="E25" s="10">
        <f t="shared" si="0"/>
        <v>2</v>
      </c>
      <c r="F25" s="7">
        <f t="shared" si="25"/>
        <v>44606</v>
      </c>
      <c r="G25" s="8" t="str">
        <f t="shared" si="13"/>
        <v>Mo</v>
      </c>
      <c r="H25" s="9" t="str" cm="1">
        <f t="array" ref="H25">IF(I25&lt;&gt;"",INDEX(TextNachTagImJahr,F25-DATE(N($D$7),1,0),1)," ")</f>
        <v xml:space="preserve">Tel.: 0761 </v>
      </c>
      <c r="I25" s="10">
        <f t="shared" si="1"/>
        <v>7</v>
      </c>
      <c r="J25" s="7">
        <f t="shared" si="26"/>
        <v>44634</v>
      </c>
      <c r="K25" s="8" t="str">
        <f t="shared" si="14"/>
        <v>Mo</v>
      </c>
      <c r="L25" s="9" t="str" cm="1">
        <f t="array" ref="L25">IF(M25&lt;&gt;"",INDEX(TextNachTagImJahr,J25-DATE(N($D$7),1,0),1)," ")</f>
        <v xml:space="preserve">mal </v>
      </c>
      <c r="M25" s="10">
        <f t="shared" si="2"/>
        <v>11</v>
      </c>
      <c r="N25" s="7">
        <f t="shared" si="27"/>
        <v>44665</v>
      </c>
      <c r="O25" s="8" t="str">
        <f t="shared" si="15"/>
        <v>Do</v>
      </c>
      <c r="P25" s="9" t="str" cm="1">
        <f t="array" ref="P25">IF(Q25&lt;&gt;"",INDEX(TextNachTagImJahr,N25-DATE(N($D$7),1,0),1)," ")</f>
        <v xml:space="preserve"> </v>
      </c>
      <c r="Q25" s="10">
        <f t="shared" si="3"/>
        <v>15</v>
      </c>
      <c r="R25" s="7">
        <f t="shared" si="28"/>
        <v>44695</v>
      </c>
      <c r="S25" s="8" t="str">
        <f t="shared" si="16"/>
        <v>Sa</v>
      </c>
      <c r="T25" s="9" t="str" cm="1">
        <f t="array" ref="T25">IF(U25&lt;&gt;"",INDEX(TextNachTagImJahr,R25-DATE(N($D$7),1,0),1)," ")</f>
        <v xml:space="preserve">Wohnung 3 </v>
      </c>
      <c r="U25" s="10">
        <f t="shared" si="4"/>
        <v>20</v>
      </c>
      <c r="V25" s="7">
        <f t="shared" si="29"/>
        <v>44726</v>
      </c>
      <c r="W25" s="8" t="str">
        <f t="shared" si="17"/>
        <v>Di</v>
      </c>
      <c r="X25" s="9" t="str" cm="1">
        <f t="array" ref="X25">IF(Y25&lt;&gt;"",INDEX(TextNachTagImJahr,V25-DATE(N($D$7),1,0),1)," ")</f>
        <v xml:space="preserve"> </v>
      </c>
      <c r="Y25" s="10">
        <f t="shared" si="5"/>
        <v>24</v>
      </c>
      <c r="Z25" s="7">
        <f t="shared" si="30"/>
        <v>44756</v>
      </c>
      <c r="AA25" s="8" t="str">
        <f t="shared" si="18"/>
        <v>Do</v>
      </c>
      <c r="AB25" s="9" t="str" cm="1">
        <f t="array" ref="AB25">IF(AC25&lt;&gt;"",INDEX(TextNachTagImJahr,Z25-DATE(N($D$7),1,0),1)," ")</f>
        <v xml:space="preserve"> </v>
      </c>
      <c r="AC25" s="10">
        <f t="shared" si="6"/>
        <v>28</v>
      </c>
      <c r="AD25" s="7">
        <f t="shared" si="31"/>
        <v>44787</v>
      </c>
      <c r="AE25" s="8" t="str">
        <f t="shared" si="19"/>
        <v>So</v>
      </c>
      <c r="AF25" s="9" t="str" cm="1">
        <f t="array" ref="AF25">IF(AG25&lt;&gt;"",INDEX(TextNachTagImJahr,AD25-DATE(N($D$7),1,0),1)," ")</f>
        <v xml:space="preserve">Thomann </v>
      </c>
      <c r="AG25" s="10">
        <f t="shared" si="7"/>
        <v>33</v>
      </c>
      <c r="AH25" s="7">
        <f t="shared" si="32"/>
        <v>44818</v>
      </c>
      <c r="AI25" s="8" t="str">
        <f t="shared" si="20"/>
        <v>Mi</v>
      </c>
      <c r="AJ25" s="9" t="str" cm="1">
        <f t="array" ref="AJ25">IF(AK25&lt;&gt;"",INDEX(TextNachTagImJahr,AH25-DATE(N($D$7),1,0),1)," ")</f>
        <v xml:space="preserve"> </v>
      </c>
      <c r="AK25" s="10">
        <f t="shared" si="8"/>
        <v>37</v>
      </c>
      <c r="AL25" s="7">
        <f t="shared" si="33"/>
        <v>44848</v>
      </c>
      <c r="AM25" s="8" t="str">
        <f t="shared" si="21"/>
        <v>Fr</v>
      </c>
      <c r="AN25" s="9" t="str" cm="1">
        <f t="array" ref="AN25">IF(AO25&lt;&gt;"",INDEX(TextNachTagImJahr,AL25-DATE(N($D$7),1,0),1)," ")</f>
        <v xml:space="preserve"> </v>
      </c>
      <c r="AO25" s="10">
        <f t="shared" si="9"/>
        <v>41</v>
      </c>
      <c r="AP25" s="7">
        <f t="shared" si="34"/>
        <v>44879</v>
      </c>
      <c r="AQ25" s="8" t="str">
        <f t="shared" si="22"/>
        <v>Mo</v>
      </c>
      <c r="AR25" s="9" t="str" cm="1">
        <f t="array" ref="AR25">IF(AS25&lt;&gt;"",INDEX(TextNachTagImJahr,AP25-DATE(N($D$7),1,0),1)," ")</f>
        <v xml:space="preserve">Tel.: 0761 </v>
      </c>
      <c r="AS25" s="10">
        <f t="shared" si="10"/>
        <v>46</v>
      </c>
      <c r="AT25" s="7">
        <f t="shared" si="35"/>
        <v>44909</v>
      </c>
      <c r="AU25" s="8" t="str">
        <f t="shared" si="23"/>
        <v>Mi</v>
      </c>
      <c r="AV25" s="9" t="str" cm="1">
        <f t="array" ref="AV25">IF(AW25&lt;&gt;"",INDEX(TextNachTagImJahr,AT25-DATE(N($D$7),1,0),1)," ")</f>
        <v xml:space="preserve"> </v>
      </c>
      <c r="AW25" s="10">
        <f t="shared" si="11"/>
        <v>50</v>
      </c>
      <c r="AX25" s="58" t="s">
        <v>49</v>
      </c>
      <c r="AY25" s="58" t="s">
        <v>49</v>
      </c>
      <c r="AZ25" s="29"/>
    </row>
    <row r="26" spans="2:60" s="11" customFormat="1" ht="14.25">
      <c r="B26" s="7">
        <f t="shared" si="24"/>
        <v>44576</v>
      </c>
      <c r="C26" s="8" t="str">
        <f t="shared" si="12"/>
        <v>Sa</v>
      </c>
      <c r="D26" s="9" t="str" cm="1">
        <f t="array" ref="D26">IF(E26&lt;&gt;"",INDEX(TextNachTagImJahr,B26-DATE(N($D$7),1,0),1)," ")</f>
        <v xml:space="preserve">WHG-01 </v>
      </c>
      <c r="E26" s="10">
        <f t="shared" si="0"/>
        <v>3</v>
      </c>
      <c r="F26" s="7">
        <f t="shared" si="25"/>
        <v>44607</v>
      </c>
      <c r="G26" s="8" t="str">
        <f t="shared" si="13"/>
        <v>Di</v>
      </c>
      <c r="H26" s="9" t="str" cm="1">
        <f t="array" ref="H26">IF(I26&lt;&gt;"",INDEX(TextNachTagImJahr,F26-DATE(N($D$7),1,0),1)," ")</f>
        <v xml:space="preserve">881 4402 </v>
      </c>
      <c r="I26" s="10">
        <f t="shared" si="1"/>
        <v>7</v>
      </c>
      <c r="J26" s="7">
        <f t="shared" si="26"/>
        <v>44635</v>
      </c>
      <c r="K26" s="8" t="str">
        <f t="shared" si="14"/>
        <v>Di</v>
      </c>
      <c r="L26" s="9" t="str" cm="1">
        <f t="array" ref="L26">IF(M26&lt;&gt;"",INDEX(TextNachTagImJahr,J26-DATE(N($D$7),1,0),1)," ")</f>
        <v xml:space="preserve">sehen </v>
      </c>
      <c r="M26" s="10">
        <f t="shared" si="2"/>
        <v>11</v>
      </c>
      <c r="N26" s="7">
        <f t="shared" si="27"/>
        <v>44666</v>
      </c>
      <c r="O26" s="8" t="str">
        <f t="shared" si="15"/>
        <v>Fr</v>
      </c>
      <c r="P26" s="9" t="str" cm="1">
        <f t="array" ref="P26">IF(Q26&lt;&gt;"",INDEX(TextNachTagImJahr,N26-DATE(N($D$7),1,0),1)," ")</f>
        <v xml:space="preserve"> </v>
      </c>
      <c r="Q26" s="10">
        <f t="shared" si="3"/>
        <v>15</v>
      </c>
      <c r="R26" s="7">
        <f t="shared" si="28"/>
        <v>44696</v>
      </c>
      <c r="S26" s="8" t="str">
        <f t="shared" si="16"/>
        <v>So</v>
      </c>
      <c r="T26" s="9" t="str" cm="1">
        <f t="array" ref="T26">IF(U26&lt;&gt;"",INDEX(TextNachTagImJahr,R26-DATE(N($D$7),1,0),1)," ")</f>
        <v xml:space="preserve">Dritter </v>
      </c>
      <c r="U26" s="10">
        <f t="shared" si="4"/>
        <v>20</v>
      </c>
      <c r="V26" s="7">
        <f t="shared" si="29"/>
        <v>44727</v>
      </c>
      <c r="W26" s="8" t="str">
        <f t="shared" si="17"/>
        <v>Mi</v>
      </c>
      <c r="X26" s="9" t="str" cm="1">
        <f t="array" ref="X26">IF(Y26&lt;&gt;"",INDEX(TextNachTagImJahr,V26-DATE(N($D$7),1,0),1)," ")</f>
        <v xml:space="preserve"> </v>
      </c>
      <c r="Y26" s="10">
        <f t="shared" si="5"/>
        <v>24</v>
      </c>
      <c r="Z26" s="7">
        <f t="shared" si="30"/>
        <v>44757</v>
      </c>
      <c r="AA26" s="8" t="str">
        <f t="shared" si="18"/>
        <v>Fr</v>
      </c>
      <c r="AB26" s="9" t="str" cm="1">
        <f t="array" ref="AB26">IF(AC26&lt;&gt;"",INDEX(TextNachTagImJahr,Z26-DATE(N($D$7),1,0),1)," ")</f>
        <v xml:space="preserve"> </v>
      </c>
      <c r="AC26" s="10">
        <f t="shared" si="6"/>
        <v>28</v>
      </c>
      <c r="AD26" s="7">
        <f t="shared" si="31"/>
        <v>44788</v>
      </c>
      <c r="AE26" s="8" t="str">
        <f t="shared" si="19"/>
        <v>Mo</v>
      </c>
      <c r="AF26" s="9" t="str" cm="1">
        <f t="array" ref="AF26">IF(AG26&lt;&gt;"",INDEX(TextNachTagImJahr,AD26-DATE(N($D$7),1,0),1)," ")</f>
        <v xml:space="preserve">Gerhard </v>
      </c>
      <c r="AG26" s="10">
        <f t="shared" si="7"/>
        <v>33</v>
      </c>
      <c r="AH26" s="7">
        <f t="shared" si="32"/>
        <v>44819</v>
      </c>
      <c r="AI26" s="8" t="str">
        <f t="shared" si="20"/>
        <v>Do</v>
      </c>
      <c r="AJ26" s="9" t="str" cm="1">
        <f t="array" ref="AJ26">IF(AK26&lt;&gt;"",INDEX(TextNachTagImJahr,AH26-DATE(N($D$7),1,0),1)," ")</f>
        <v xml:space="preserve"> </v>
      </c>
      <c r="AK26" s="10">
        <f t="shared" si="8"/>
        <v>37</v>
      </c>
      <c r="AL26" s="7">
        <f t="shared" si="33"/>
        <v>44849</v>
      </c>
      <c r="AM26" s="8" t="str">
        <f t="shared" si="21"/>
        <v>Sa</v>
      </c>
      <c r="AN26" s="9" t="str" cm="1">
        <f t="array" ref="AN26">IF(AO26&lt;&gt;"",INDEX(TextNachTagImJahr,AL26-DATE(N($D$7),1,0),1)," ")</f>
        <v xml:space="preserve">WHG-01 </v>
      </c>
      <c r="AO26" s="10">
        <f t="shared" si="9"/>
        <v>42</v>
      </c>
      <c r="AP26" s="7">
        <f t="shared" si="34"/>
        <v>44880</v>
      </c>
      <c r="AQ26" s="8" t="str">
        <f t="shared" si="22"/>
        <v>Di</v>
      </c>
      <c r="AR26" s="9" t="str" cm="1">
        <f t="array" ref="AR26">IF(AS26&lt;&gt;"",INDEX(TextNachTagImJahr,AP26-DATE(N($D$7),1,0),1)," ")</f>
        <v xml:space="preserve">881 4402 </v>
      </c>
      <c r="AS26" s="10">
        <f t="shared" si="10"/>
        <v>46</v>
      </c>
      <c r="AT26" s="7">
        <f t="shared" si="35"/>
        <v>44910</v>
      </c>
      <c r="AU26" s="8" t="str">
        <f t="shared" si="23"/>
        <v>Do</v>
      </c>
      <c r="AV26" s="9" t="str" cm="1">
        <f t="array" ref="AV26">IF(AW26&lt;&gt;"",INDEX(TextNachTagImJahr,AT26-DATE(N($D$7),1,0),1)," ")</f>
        <v xml:space="preserve"> </v>
      </c>
      <c r="AW26" s="10">
        <f t="shared" si="11"/>
        <v>50</v>
      </c>
      <c r="AX26" s="58" t="s">
        <v>49</v>
      </c>
      <c r="AY26" s="58" t="s">
        <v>49</v>
      </c>
      <c r="AZ26" s="29"/>
    </row>
    <row r="27" spans="2:60" s="11" customFormat="1" ht="14.25">
      <c r="B27" s="7">
        <f t="shared" si="24"/>
        <v>44577</v>
      </c>
      <c r="C27" s="8" t="str">
        <f t="shared" si="12"/>
        <v>So</v>
      </c>
      <c r="D27" s="9" t="str" cm="1">
        <f t="array" ref="D27">IF(E27&lt;&gt;"",INDEX(TextNachTagImJahr,B27-DATE(N($D$7),1,0),1)," ")</f>
        <v xml:space="preserve">Thomann </v>
      </c>
      <c r="E27" s="10">
        <f t="shared" si="0"/>
        <v>3</v>
      </c>
      <c r="F27" s="7">
        <f t="shared" si="25"/>
        <v>44608</v>
      </c>
      <c r="G27" s="8" t="str">
        <f t="shared" si="13"/>
        <v>Mi</v>
      </c>
      <c r="H27" s="9" t="str" cm="1">
        <f t="array" ref="H27">IF(I27&lt;&gt;"",INDEX(TextNachTagImJahr,F27-DATE(N($D$7),1,0),1)," ")</f>
        <v xml:space="preserve"> </v>
      </c>
      <c r="I27" s="10">
        <f t="shared" si="1"/>
        <v>7</v>
      </c>
      <c r="J27" s="7">
        <f t="shared" si="26"/>
        <v>44636</v>
      </c>
      <c r="K27" s="8" t="str">
        <f t="shared" si="14"/>
        <v>Mi</v>
      </c>
      <c r="L27" s="9" t="str" cm="1">
        <f t="array" ref="L27">IF(M27&lt;&gt;"",INDEX(TextNachTagImJahr,J27-DATE(N($D$7),1,0),1)," ")</f>
        <v xml:space="preserve"> </v>
      </c>
      <c r="M27" s="10">
        <f t="shared" si="2"/>
        <v>11</v>
      </c>
      <c r="N27" s="7">
        <f t="shared" si="27"/>
        <v>44667</v>
      </c>
      <c r="O27" s="8" t="str">
        <f t="shared" si="15"/>
        <v>Sa</v>
      </c>
      <c r="P27" s="9" t="str" cm="1">
        <f t="array" ref="P27">IF(Q27&lt;&gt;"",INDEX(TextNachTagImJahr,N27-DATE(N($D$7),1,0),1)," ")</f>
        <v xml:space="preserve">Ingolf </v>
      </c>
      <c r="Q27" s="10">
        <f t="shared" si="3"/>
        <v>16</v>
      </c>
      <c r="R27" s="7">
        <f t="shared" si="28"/>
        <v>44697</v>
      </c>
      <c r="S27" s="8" t="str">
        <f t="shared" si="16"/>
        <v>Mo</v>
      </c>
      <c r="T27" s="9" t="str" cm="1">
        <f t="array" ref="T27">IF(U27&lt;&gt;"",INDEX(TextNachTagImJahr,R27-DATE(N($D$7),1,0),1)," ")</f>
        <v xml:space="preserve">mal </v>
      </c>
      <c r="U27" s="10">
        <f t="shared" si="4"/>
        <v>20</v>
      </c>
      <c r="V27" s="7">
        <f t="shared" si="29"/>
        <v>44728</v>
      </c>
      <c r="W27" s="8" t="str">
        <f t="shared" si="17"/>
        <v>Do</v>
      </c>
      <c r="X27" s="9" t="str" cm="1">
        <f t="array" ref="X27">IF(Y27&lt;&gt;"",INDEX(TextNachTagImJahr,V27-DATE(N($D$7),1,0),1)," ")</f>
        <v xml:space="preserve"> </v>
      </c>
      <c r="Y27" s="10">
        <f t="shared" si="5"/>
        <v>24</v>
      </c>
      <c r="Z27" s="7">
        <f t="shared" si="30"/>
        <v>44758</v>
      </c>
      <c r="AA27" s="8" t="str">
        <f t="shared" si="18"/>
        <v>Sa</v>
      </c>
      <c r="AB27" s="9" t="str" cm="1">
        <f t="array" ref="AB27">IF(AC27&lt;&gt;"",INDEX(TextNachTagImJahr,Z27-DATE(N($D$7),1,0),1)," ")</f>
        <v xml:space="preserve">Wohnung 3 </v>
      </c>
      <c r="AC27" s="10">
        <f t="shared" si="6"/>
        <v>29</v>
      </c>
      <c r="AD27" s="7">
        <f t="shared" si="31"/>
        <v>44789</v>
      </c>
      <c r="AE27" s="8" t="str">
        <f t="shared" si="19"/>
        <v>Di</v>
      </c>
      <c r="AF27" s="9" t="str" cm="1">
        <f t="array" ref="AF27">IF(AG27&lt;&gt;"",INDEX(TextNachTagImJahr,AD27-DATE(N($D$7),1,0),1)," ")</f>
        <v xml:space="preserve"> </v>
      </c>
      <c r="AG27" s="10">
        <f t="shared" si="7"/>
        <v>33</v>
      </c>
      <c r="AH27" s="7">
        <f t="shared" si="32"/>
        <v>44820</v>
      </c>
      <c r="AI27" s="8" t="str">
        <f t="shared" si="20"/>
        <v>Fr</v>
      </c>
      <c r="AJ27" s="9" t="str" cm="1">
        <f t="array" ref="AJ27">IF(AK27&lt;&gt;"",INDEX(TextNachTagImJahr,AH27-DATE(N($D$7),1,0),1)," ")</f>
        <v xml:space="preserve"> </v>
      </c>
      <c r="AK27" s="10">
        <f t="shared" si="8"/>
        <v>37</v>
      </c>
      <c r="AL27" s="7">
        <f t="shared" si="33"/>
        <v>44850</v>
      </c>
      <c r="AM27" s="8" t="str">
        <f t="shared" si="21"/>
        <v>So</v>
      </c>
      <c r="AN27" s="9" t="str" cm="1">
        <f t="array" ref="AN27">IF(AO27&lt;&gt;"",INDEX(TextNachTagImJahr,AL27-DATE(N($D$7),1,0),1)," ")</f>
        <v xml:space="preserve">Thomann </v>
      </c>
      <c r="AO27" s="10">
        <f t="shared" si="9"/>
        <v>42</v>
      </c>
      <c r="AP27" s="7">
        <f t="shared" si="34"/>
        <v>44881</v>
      </c>
      <c r="AQ27" s="8" t="str">
        <f t="shared" si="22"/>
        <v>Mi</v>
      </c>
      <c r="AR27" s="9" t="str" cm="1">
        <f t="array" ref="AR27">IF(AS27&lt;&gt;"",INDEX(TextNachTagImJahr,AP27-DATE(N($D$7),1,0),1)," ")</f>
        <v xml:space="preserve"> </v>
      </c>
      <c r="AS27" s="10">
        <f t="shared" si="10"/>
        <v>46</v>
      </c>
      <c r="AT27" s="7">
        <f t="shared" si="35"/>
        <v>44911</v>
      </c>
      <c r="AU27" s="8" t="str">
        <f t="shared" si="23"/>
        <v>Fr</v>
      </c>
      <c r="AV27" s="9" t="str" cm="1">
        <f t="array" ref="AV27">IF(AW27&lt;&gt;"",INDEX(TextNachTagImJahr,AT27-DATE(N($D$7),1,0),1)," ")</f>
        <v xml:space="preserve"> </v>
      </c>
      <c r="AW27" s="10">
        <f t="shared" si="11"/>
        <v>50</v>
      </c>
      <c r="AX27" s="58" t="s">
        <v>49</v>
      </c>
      <c r="AY27" s="58" t="s">
        <v>49</v>
      </c>
      <c r="AZ27" s="29"/>
    </row>
    <row r="28" spans="2:60" s="11" customFormat="1" ht="14.25">
      <c r="B28" s="7">
        <f t="shared" si="24"/>
        <v>44578</v>
      </c>
      <c r="C28" s="8" t="str">
        <f t="shared" si="12"/>
        <v>Mo</v>
      </c>
      <c r="D28" s="9" t="str" cm="1">
        <f t="array" ref="D28">IF(E28&lt;&gt;"",INDEX(TextNachTagImJahr,B28-DATE(N($D$7),1,0),1)," ")</f>
        <v xml:space="preserve">Gerhard </v>
      </c>
      <c r="E28" s="10">
        <f t="shared" si="0"/>
        <v>3</v>
      </c>
      <c r="F28" s="7">
        <f t="shared" si="25"/>
        <v>44609</v>
      </c>
      <c r="G28" s="8" t="str">
        <f t="shared" si="13"/>
        <v>Do</v>
      </c>
      <c r="H28" s="9" t="str" cm="1">
        <f t="array" ref="H28">IF(I28&lt;&gt;"",INDEX(TextNachTagImJahr,F28-DATE(N($D$7),1,0),1)," ")</f>
        <v xml:space="preserve"> </v>
      </c>
      <c r="I28" s="10">
        <f t="shared" si="1"/>
        <v>7</v>
      </c>
      <c r="J28" s="7">
        <f t="shared" si="26"/>
        <v>44637</v>
      </c>
      <c r="K28" s="8" t="str">
        <f t="shared" si="14"/>
        <v>Do</v>
      </c>
      <c r="L28" s="9" t="str" cm="1">
        <f t="array" ref="L28">IF(M28&lt;&gt;"",INDEX(TextNachTagImJahr,J28-DATE(N($D$7),1,0),1)," ")</f>
        <v xml:space="preserve"> </v>
      </c>
      <c r="M28" s="10">
        <f t="shared" si="2"/>
        <v>11</v>
      </c>
      <c r="N28" s="7">
        <f t="shared" si="27"/>
        <v>44668</v>
      </c>
      <c r="O28" s="8" t="str">
        <f t="shared" si="15"/>
        <v>So</v>
      </c>
      <c r="P28" s="9" t="str" cm="1">
        <f t="array" ref="P28">IF(Q28&lt;&gt;"",INDEX(TextNachTagImJahr,N28-DATE(N($D$7),1,0),1)," ")</f>
        <v xml:space="preserve">Matys </v>
      </c>
      <c r="Q28" s="10">
        <f t="shared" si="3"/>
        <v>16</v>
      </c>
      <c r="R28" s="7">
        <f t="shared" si="28"/>
        <v>44698</v>
      </c>
      <c r="S28" s="8" t="str">
        <f t="shared" si="16"/>
        <v>Di</v>
      </c>
      <c r="T28" s="9" t="str" cm="1">
        <f t="array" ref="T28">IF(U28&lt;&gt;"",INDEX(TextNachTagImJahr,R28-DATE(N($D$7),1,0),1)," ")</f>
        <v xml:space="preserve">sehen </v>
      </c>
      <c r="U28" s="10">
        <f t="shared" si="4"/>
        <v>20</v>
      </c>
      <c r="V28" s="7">
        <f t="shared" si="29"/>
        <v>44729</v>
      </c>
      <c r="W28" s="8" t="str">
        <f t="shared" si="17"/>
        <v>Fr</v>
      </c>
      <c r="X28" s="9" t="str" cm="1">
        <f t="array" ref="X28">IF(Y28&lt;&gt;"",INDEX(TextNachTagImJahr,V28-DATE(N($D$7),1,0),1)," ")</f>
        <v xml:space="preserve"> </v>
      </c>
      <c r="Y28" s="10">
        <f t="shared" si="5"/>
        <v>24</v>
      </c>
      <c r="Z28" s="7">
        <f t="shared" si="30"/>
        <v>44759</v>
      </c>
      <c r="AA28" s="8" t="str">
        <f t="shared" si="18"/>
        <v>So</v>
      </c>
      <c r="AB28" s="9" t="str" cm="1">
        <f t="array" ref="AB28">IF(AC28&lt;&gt;"",INDEX(TextNachTagImJahr,Z28-DATE(N($D$7),1,0),1)," ")</f>
        <v xml:space="preserve">Dritter </v>
      </c>
      <c r="AC28" s="10">
        <f t="shared" si="6"/>
        <v>29</v>
      </c>
      <c r="AD28" s="7">
        <f t="shared" si="31"/>
        <v>44790</v>
      </c>
      <c r="AE28" s="8" t="str">
        <f t="shared" si="19"/>
        <v>Mi</v>
      </c>
      <c r="AF28" s="9" t="str" cm="1">
        <f t="array" ref="AF28">IF(AG28&lt;&gt;"",INDEX(TextNachTagImJahr,AD28-DATE(N($D$7),1,0),1)," ")</f>
        <v xml:space="preserve"> </v>
      </c>
      <c r="AG28" s="10">
        <f t="shared" si="7"/>
        <v>33</v>
      </c>
      <c r="AH28" s="7">
        <f t="shared" si="32"/>
        <v>44821</v>
      </c>
      <c r="AI28" s="8" t="str">
        <f t="shared" si="20"/>
        <v>Sa</v>
      </c>
      <c r="AJ28" s="9" t="str" cm="1">
        <f t="array" ref="AJ28">IF(AK28&lt;&gt;"",INDEX(TextNachTagImJahr,AH28-DATE(N($D$7),1,0),1)," ")</f>
        <v xml:space="preserve">Wohnung 3 </v>
      </c>
      <c r="AK28" s="10">
        <f t="shared" si="8"/>
        <v>38</v>
      </c>
      <c r="AL28" s="7">
        <f t="shared" si="33"/>
        <v>44851</v>
      </c>
      <c r="AM28" s="8" t="str">
        <f t="shared" si="21"/>
        <v>Mo</v>
      </c>
      <c r="AN28" s="9" t="str" cm="1">
        <f t="array" ref="AN28">IF(AO28&lt;&gt;"",INDEX(TextNachTagImJahr,AL28-DATE(N($D$7),1,0),1)," ")</f>
        <v xml:space="preserve">Gerhard </v>
      </c>
      <c r="AO28" s="10">
        <f t="shared" si="9"/>
        <v>42</v>
      </c>
      <c r="AP28" s="7">
        <f t="shared" si="34"/>
        <v>44882</v>
      </c>
      <c r="AQ28" s="8" t="str">
        <f t="shared" si="22"/>
        <v>Do</v>
      </c>
      <c r="AR28" s="9" t="str" cm="1">
        <f t="array" ref="AR28">IF(AS28&lt;&gt;"",INDEX(TextNachTagImJahr,AP28-DATE(N($D$7),1,0),1)," ")</f>
        <v xml:space="preserve"> </v>
      </c>
      <c r="AS28" s="10">
        <f t="shared" si="10"/>
        <v>46</v>
      </c>
      <c r="AT28" s="7">
        <f t="shared" si="35"/>
        <v>44912</v>
      </c>
      <c r="AU28" s="8" t="str">
        <f t="shared" si="23"/>
        <v>Sa</v>
      </c>
      <c r="AV28" s="9" t="str" cm="1">
        <f t="array" ref="AV28">IF(AW28&lt;&gt;"",INDEX(TextNachTagImJahr,AT28-DATE(N($D$7),1,0),1)," ")</f>
        <v xml:space="preserve">WHG-01 </v>
      </c>
      <c r="AW28" s="10">
        <f t="shared" si="11"/>
        <v>51</v>
      </c>
      <c r="AX28" s="58" t="s">
        <v>49</v>
      </c>
      <c r="AY28" s="58" t="s">
        <v>49</v>
      </c>
      <c r="AZ28" s="29"/>
    </row>
    <row r="29" spans="2:60" s="11" customFormat="1" ht="14.25">
      <c r="B29" s="7">
        <f t="shared" si="24"/>
        <v>44579</v>
      </c>
      <c r="C29" s="8" t="str">
        <f t="shared" si="12"/>
        <v>Di</v>
      </c>
      <c r="D29" s="9" t="str" cm="1">
        <f t="array" ref="D29">IF(E29&lt;&gt;"",INDEX(TextNachTagImJahr,B29-DATE(N($D$7),1,0),1)," ")</f>
        <v xml:space="preserve"> </v>
      </c>
      <c r="E29" s="10">
        <f t="shared" si="0"/>
        <v>3</v>
      </c>
      <c r="F29" s="7">
        <f t="shared" si="25"/>
        <v>44610</v>
      </c>
      <c r="G29" s="8" t="str">
        <f t="shared" si="13"/>
        <v>Fr</v>
      </c>
      <c r="H29" s="9" t="str" cm="1">
        <f t="array" ref="H29">IF(I29&lt;&gt;"",INDEX(TextNachTagImJahr,F29-DATE(N($D$7),1,0),1)," ")</f>
        <v xml:space="preserve"> </v>
      </c>
      <c r="I29" s="10">
        <f t="shared" si="1"/>
        <v>7</v>
      </c>
      <c r="J29" s="7">
        <f t="shared" si="26"/>
        <v>44638</v>
      </c>
      <c r="K29" s="8" t="str">
        <f t="shared" si="14"/>
        <v>Fr</v>
      </c>
      <c r="L29" s="9" t="str" cm="1">
        <f t="array" ref="L29">IF(M29&lt;&gt;"",INDEX(TextNachTagImJahr,J29-DATE(N($D$7),1,0),1)," ")</f>
        <v xml:space="preserve"> </v>
      </c>
      <c r="M29" s="10">
        <f t="shared" si="2"/>
        <v>11</v>
      </c>
      <c r="N29" s="7">
        <f t="shared" si="27"/>
        <v>44669</v>
      </c>
      <c r="O29" s="8" t="str">
        <f t="shared" si="15"/>
        <v>Mo</v>
      </c>
      <c r="P29" s="9" t="str" cm="1">
        <f t="array" ref="P29">IF(Q29&lt;&gt;"",INDEX(TextNachTagImJahr,N29-DATE(N($D$7),1,0),1)," ")</f>
        <v xml:space="preserve">Tel.: 0761 </v>
      </c>
      <c r="Q29" s="10">
        <f t="shared" si="3"/>
        <v>16</v>
      </c>
      <c r="R29" s="7">
        <f t="shared" si="28"/>
        <v>44699</v>
      </c>
      <c r="S29" s="8" t="str">
        <f t="shared" si="16"/>
        <v>Mi</v>
      </c>
      <c r="T29" s="9" t="str" cm="1">
        <f t="array" ref="T29">IF(U29&lt;&gt;"",INDEX(TextNachTagImJahr,R29-DATE(N($D$7),1,0),1)," ")</f>
        <v xml:space="preserve"> </v>
      </c>
      <c r="U29" s="10">
        <f t="shared" si="4"/>
        <v>20</v>
      </c>
      <c r="V29" s="7">
        <f t="shared" si="29"/>
        <v>44730</v>
      </c>
      <c r="W29" s="8" t="str">
        <f t="shared" si="17"/>
        <v>Sa</v>
      </c>
      <c r="X29" s="9" t="str" cm="1">
        <f t="array" ref="X29">IF(Y29&lt;&gt;"",INDEX(TextNachTagImJahr,V29-DATE(N($D$7),1,0),1)," ")</f>
        <v xml:space="preserve">Ingolf </v>
      </c>
      <c r="Y29" s="10">
        <f t="shared" si="5"/>
        <v>25</v>
      </c>
      <c r="Z29" s="7">
        <f t="shared" si="30"/>
        <v>44760</v>
      </c>
      <c r="AA29" s="8" t="str">
        <f t="shared" si="18"/>
        <v>Mo</v>
      </c>
      <c r="AB29" s="9" t="str" cm="1">
        <f t="array" ref="AB29">IF(AC29&lt;&gt;"",INDEX(TextNachTagImJahr,Z29-DATE(N($D$7),1,0),1)," ")</f>
        <v xml:space="preserve">mal </v>
      </c>
      <c r="AC29" s="10">
        <f t="shared" si="6"/>
        <v>29</v>
      </c>
      <c r="AD29" s="7">
        <f t="shared" si="31"/>
        <v>44791</v>
      </c>
      <c r="AE29" s="8" t="str">
        <f t="shared" si="19"/>
        <v>Do</v>
      </c>
      <c r="AF29" s="9" t="str" cm="1">
        <f t="array" ref="AF29">IF(AG29&lt;&gt;"",INDEX(TextNachTagImJahr,AD29-DATE(N($D$7),1,0),1)," ")</f>
        <v xml:space="preserve"> </v>
      </c>
      <c r="AG29" s="10">
        <f t="shared" si="7"/>
        <v>33</v>
      </c>
      <c r="AH29" s="7">
        <f t="shared" si="32"/>
        <v>44822</v>
      </c>
      <c r="AI29" s="8" t="str">
        <f t="shared" si="20"/>
        <v>So</v>
      </c>
      <c r="AJ29" s="9" t="str" cm="1">
        <f t="array" ref="AJ29">IF(AK29&lt;&gt;"",INDEX(TextNachTagImJahr,AH29-DATE(N($D$7),1,0),1)," ")</f>
        <v xml:space="preserve">Dritter </v>
      </c>
      <c r="AK29" s="10">
        <f t="shared" si="8"/>
        <v>38</v>
      </c>
      <c r="AL29" s="7">
        <f t="shared" si="33"/>
        <v>44852</v>
      </c>
      <c r="AM29" s="8" t="str">
        <f t="shared" si="21"/>
        <v>Di</v>
      </c>
      <c r="AN29" s="9" t="str" cm="1">
        <f t="array" ref="AN29">IF(AO29&lt;&gt;"",INDEX(TextNachTagImJahr,AL29-DATE(N($D$7),1,0),1)," ")</f>
        <v xml:space="preserve"> </v>
      </c>
      <c r="AO29" s="10">
        <f t="shared" si="9"/>
        <v>42</v>
      </c>
      <c r="AP29" s="7">
        <f t="shared" si="34"/>
        <v>44883</v>
      </c>
      <c r="AQ29" s="8" t="str">
        <f t="shared" si="22"/>
        <v>Fr</v>
      </c>
      <c r="AR29" s="9" t="str" cm="1">
        <f t="array" ref="AR29">IF(AS29&lt;&gt;"",INDEX(TextNachTagImJahr,AP29-DATE(N($D$7),1,0),1)," ")</f>
        <v xml:space="preserve"> </v>
      </c>
      <c r="AS29" s="10">
        <f t="shared" si="10"/>
        <v>46</v>
      </c>
      <c r="AT29" s="7">
        <f t="shared" si="35"/>
        <v>44913</v>
      </c>
      <c r="AU29" s="8" t="str">
        <f t="shared" si="23"/>
        <v>So</v>
      </c>
      <c r="AV29" s="9" t="str" cm="1">
        <f t="array" ref="AV29">IF(AW29&lt;&gt;"",INDEX(TextNachTagImJahr,AT29-DATE(N($D$7),1,0),1)," ")</f>
        <v xml:space="preserve">Thomann </v>
      </c>
      <c r="AW29" s="10">
        <f t="shared" si="11"/>
        <v>51</v>
      </c>
      <c r="AX29" s="58" t="s">
        <v>49</v>
      </c>
      <c r="AY29" s="58" t="s">
        <v>49</v>
      </c>
    </row>
    <row r="30" spans="2:60" s="11" customFormat="1" ht="14.25">
      <c r="B30" s="7">
        <f t="shared" si="24"/>
        <v>44580</v>
      </c>
      <c r="C30" s="8" t="str">
        <f t="shared" si="12"/>
        <v>Mi</v>
      </c>
      <c r="D30" s="9" t="str" cm="1">
        <f t="array" ref="D30">IF(E30&lt;&gt;"",INDEX(TextNachTagImJahr,B30-DATE(N($D$7),1,0),1)," ")</f>
        <v xml:space="preserve"> </v>
      </c>
      <c r="E30" s="10">
        <f t="shared" si="0"/>
        <v>3</v>
      </c>
      <c r="F30" s="7">
        <f t="shared" si="25"/>
        <v>44611</v>
      </c>
      <c r="G30" s="8" t="str">
        <f t="shared" si="13"/>
        <v>Sa</v>
      </c>
      <c r="H30" s="9" t="str" cm="1">
        <f t="array" ref="H30">IF(I30&lt;&gt;"",INDEX(TextNachTagImJahr,F30-DATE(N($D$7),1,0),1)," ")</f>
        <v xml:space="preserve">Wohnung 3 </v>
      </c>
      <c r="I30" s="10">
        <f t="shared" si="1"/>
        <v>8</v>
      </c>
      <c r="J30" s="7">
        <f t="shared" si="26"/>
        <v>44639</v>
      </c>
      <c r="K30" s="8" t="str">
        <f t="shared" si="14"/>
        <v>Sa</v>
      </c>
      <c r="L30" s="9" t="str" cm="1">
        <f t="array" ref="L30">IF(M30&lt;&gt;"",INDEX(TextNachTagImJahr,J30-DATE(N($D$7),1,0),1)," ")</f>
        <v xml:space="preserve">WHG-01 </v>
      </c>
      <c r="M30" s="10">
        <f t="shared" si="2"/>
        <v>12</v>
      </c>
      <c r="N30" s="7">
        <f t="shared" si="27"/>
        <v>44670</v>
      </c>
      <c r="O30" s="8" t="str">
        <f t="shared" si="15"/>
        <v>Di</v>
      </c>
      <c r="P30" s="9" t="str" cm="1">
        <f t="array" ref="P30">IF(Q30&lt;&gt;"",INDEX(TextNachTagImJahr,N30-DATE(N($D$7),1,0),1)," ")</f>
        <v xml:space="preserve">881 4402 </v>
      </c>
      <c r="Q30" s="10">
        <f t="shared" si="3"/>
        <v>16</v>
      </c>
      <c r="R30" s="7">
        <f t="shared" si="28"/>
        <v>44700</v>
      </c>
      <c r="S30" s="8" t="str">
        <f t="shared" si="16"/>
        <v>Do</v>
      </c>
      <c r="T30" s="9" t="str" cm="1">
        <f t="array" ref="T30">IF(U30&lt;&gt;"",INDEX(TextNachTagImJahr,R30-DATE(N($D$7),1,0),1)," ")</f>
        <v xml:space="preserve"> </v>
      </c>
      <c r="U30" s="10">
        <f t="shared" si="4"/>
        <v>20</v>
      </c>
      <c r="V30" s="7">
        <f t="shared" si="29"/>
        <v>44731</v>
      </c>
      <c r="W30" s="8" t="str">
        <f t="shared" si="17"/>
        <v>So</v>
      </c>
      <c r="X30" s="9" t="str" cm="1">
        <f t="array" ref="X30">IF(Y30&lt;&gt;"",INDEX(TextNachTagImJahr,V30-DATE(N($D$7),1,0),1)," ")</f>
        <v xml:space="preserve">Matys </v>
      </c>
      <c r="Y30" s="10">
        <f t="shared" si="5"/>
        <v>25</v>
      </c>
      <c r="Z30" s="7">
        <f t="shared" si="30"/>
        <v>44761</v>
      </c>
      <c r="AA30" s="8" t="str">
        <f t="shared" si="18"/>
        <v>Di</v>
      </c>
      <c r="AB30" s="9" t="str" cm="1">
        <f t="array" ref="AB30">IF(AC30&lt;&gt;"",INDEX(TextNachTagImJahr,Z30-DATE(N($D$7),1,0),1)," ")</f>
        <v xml:space="preserve">sehen </v>
      </c>
      <c r="AC30" s="10">
        <f t="shared" si="6"/>
        <v>29</v>
      </c>
      <c r="AD30" s="7">
        <f t="shared" si="31"/>
        <v>44792</v>
      </c>
      <c r="AE30" s="8" t="str">
        <f t="shared" si="19"/>
        <v>Fr</v>
      </c>
      <c r="AF30" s="9" t="str" cm="1">
        <f t="array" ref="AF30">IF(AG30&lt;&gt;"",INDEX(TextNachTagImJahr,AD30-DATE(N($D$7),1,0),1)," ")</f>
        <v xml:space="preserve"> </v>
      </c>
      <c r="AG30" s="10">
        <f t="shared" si="7"/>
        <v>33</v>
      </c>
      <c r="AH30" s="7">
        <f t="shared" si="32"/>
        <v>44823</v>
      </c>
      <c r="AI30" s="8" t="str">
        <f t="shared" si="20"/>
        <v>Mo</v>
      </c>
      <c r="AJ30" s="9" t="str" cm="1">
        <f t="array" ref="AJ30">IF(AK30&lt;&gt;"",INDEX(TextNachTagImJahr,AH30-DATE(N($D$7),1,0),1)," ")</f>
        <v xml:space="preserve">mal </v>
      </c>
      <c r="AK30" s="10">
        <f t="shared" si="8"/>
        <v>38</v>
      </c>
      <c r="AL30" s="7">
        <f t="shared" si="33"/>
        <v>44853</v>
      </c>
      <c r="AM30" s="8" t="str">
        <f t="shared" si="21"/>
        <v>Mi</v>
      </c>
      <c r="AN30" s="9" t="str" cm="1">
        <f t="array" ref="AN30">IF(AO30&lt;&gt;"",INDEX(TextNachTagImJahr,AL30-DATE(N($D$7),1,0),1)," ")</f>
        <v xml:space="preserve"> </v>
      </c>
      <c r="AO30" s="10">
        <f t="shared" si="9"/>
        <v>42</v>
      </c>
      <c r="AP30" s="7">
        <f t="shared" si="34"/>
        <v>44884</v>
      </c>
      <c r="AQ30" s="8" t="str">
        <f t="shared" si="22"/>
        <v>Sa</v>
      </c>
      <c r="AR30" s="9" t="str" cm="1">
        <f t="array" ref="AR30">IF(AS30&lt;&gt;"",INDEX(TextNachTagImJahr,AP30-DATE(N($D$7),1,0),1)," ")</f>
        <v xml:space="preserve">Wohnung 3 </v>
      </c>
      <c r="AS30" s="10">
        <f t="shared" si="10"/>
        <v>47</v>
      </c>
      <c r="AT30" s="7">
        <f t="shared" si="35"/>
        <v>44914</v>
      </c>
      <c r="AU30" s="8" t="str">
        <f t="shared" si="23"/>
        <v>Mo</v>
      </c>
      <c r="AV30" s="9" t="str" cm="1">
        <f t="array" ref="AV30">IF(AW30&lt;&gt;"",INDEX(TextNachTagImJahr,AT30-DATE(N($D$7),1,0),1)," ")</f>
        <v xml:space="preserve">Gerhard </v>
      </c>
      <c r="AW30" s="10">
        <f t="shared" si="11"/>
        <v>51</v>
      </c>
      <c r="AX30" s="58" t="s">
        <v>49</v>
      </c>
      <c r="AY30" s="58" t="s">
        <v>49</v>
      </c>
    </row>
    <row r="31" spans="2:60" s="11" customFormat="1" ht="14.25">
      <c r="B31" s="7">
        <f t="shared" si="24"/>
        <v>44581</v>
      </c>
      <c r="C31" s="8" t="str">
        <f t="shared" si="12"/>
        <v>Do</v>
      </c>
      <c r="D31" s="9" t="str" cm="1">
        <f t="array" ref="D31">IF(E31&lt;&gt;"",INDEX(TextNachTagImJahr,B31-DATE(N($D$7),1,0),1)," ")</f>
        <v xml:space="preserve"> </v>
      </c>
      <c r="E31" s="10">
        <f t="shared" si="0"/>
        <v>3</v>
      </c>
      <c r="F31" s="7">
        <f t="shared" si="25"/>
        <v>44612</v>
      </c>
      <c r="G31" s="8" t="str">
        <f t="shared" si="13"/>
        <v>So</v>
      </c>
      <c r="H31" s="9" t="str" cm="1">
        <f t="array" ref="H31">IF(I31&lt;&gt;"",INDEX(TextNachTagImJahr,F31-DATE(N($D$7),1,0),1)," ")</f>
        <v xml:space="preserve">Dritter </v>
      </c>
      <c r="I31" s="10">
        <f t="shared" si="1"/>
        <v>8</v>
      </c>
      <c r="J31" s="7">
        <f t="shared" si="26"/>
        <v>44640</v>
      </c>
      <c r="K31" s="8" t="str">
        <f t="shared" si="14"/>
        <v>So</v>
      </c>
      <c r="L31" s="9" t="str" cm="1">
        <f t="array" ref="L31">IF(M31&lt;&gt;"",INDEX(TextNachTagImJahr,J31-DATE(N($D$7),1,0),1)," ")</f>
        <v xml:space="preserve">Thomann </v>
      </c>
      <c r="M31" s="10">
        <f t="shared" si="2"/>
        <v>12</v>
      </c>
      <c r="N31" s="7">
        <f t="shared" si="27"/>
        <v>44671</v>
      </c>
      <c r="O31" s="8" t="str">
        <f t="shared" si="15"/>
        <v>Mi</v>
      </c>
      <c r="P31" s="9" t="str" cm="1">
        <f t="array" ref="P31">IF(Q31&lt;&gt;"",INDEX(TextNachTagImJahr,N31-DATE(N($D$7),1,0),1)," ")</f>
        <v xml:space="preserve"> </v>
      </c>
      <c r="Q31" s="10">
        <f t="shared" si="3"/>
        <v>16</v>
      </c>
      <c r="R31" s="7">
        <f t="shared" si="28"/>
        <v>44701</v>
      </c>
      <c r="S31" s="8" t="str">
        <f t="shared" si="16"/>
        <v>Fr</v>
      </c>
      <c r="T31" s="9" t="str" cm="1">
        <f t="array" ref="T31">IF(U31&lt;&gt;"",INDEX(TextNachTagImJahr,R31-DATE(N($D$7),1,0),1)," ")</f>
        <v xml:space="preserve"> </v>
      </c>
      <c r="U31" s="10">
        <f t="shared" si="4"/>
        <v>20</v>
      </c>
      <c r="V31" s="7">
        <f t="shared" si="29"/>
        <v>44732</v>
      </c>
      <c r="W31" s="8" t="str">
        <f t="shared" si="17"/>
        <v>Mo</v>
      </c>
      <c r="X31" s="9" t="str" cm="1">
        <f t="array" ref="X31">IF(Y31&lt;&gt;"",INDEX(TextNachTagImJahr,V31-DATE(N($D$7),1,0),1)," ")</f>
        <v xml:space="preserve">Tel.: 0761 </v>
      </c>
      <c r="Y31" s="10">
        <f t="shared" si="5"/>
        <v>25</v>
      </c>
      <c r="Z31" s="7">
        <f t="shared" si="30"/>
        <v>44762</v>
      </c>
      <c r="AA31" s="8" t="str">
        <f t="shared" si="18"/>
        <v>Mi</v>
      </c>
      <c r="AB31" s="9" t="str" cm="1">
        <f t="array" ref="AB31">IF(AC31&lt;&gt;"",INDEX(TextNachTagImJahr,Z31-DATE(N($D$7),1,0),1)," ")</f>
        <v xml:space="preserve"> </v>
      </c>
      <c r="AC31" s="10">
        <f t="shared" si="6"/>
        <v>29</v>
      </c>
      <c r="AD31" s="7">
        <f t="shared" si="31"/>
        <v>44793</v>
      </c>
      <c r="AE31" s="8" t="str">
        <f t="shared" si="19"/>
        <v>Sa</v>
      </c>
      <c r="AF31" s="9" t="str" cm="1">
        <f t="array" ref="AF31">IF(AG31&lt;&gt;"",INDEX(TextNachTagImJahr,AD31-DATE(N($D$7),1,0),1)," ")</f>
        <v xml:space="preserve">Ingolf </v>
      </c>
      <c r="AG31" s="10">
        <f t="shared" si="7"/>
        <v>34</v>
      </c>
      <c r="AH31" s="7">
        <f t="shared" si="32"/>
        <v>44824</v>
      </c>
      <c r="AI31" s="8" t="str">
        <f t="shared" si="20"/>
        <v>Di</v>
      </c>
      <c r="AJ31" s="9" t="str" cm="1">
        <f t="array" ref="AJ31">IF(AK31&lt;&gt;"",INDEX(TextNachTagImJahr,AH31-DATE(N($D$7),1,0),1)," ")</f>
        <v xml:space="preserve">sehen </v>
      </c>
      <c r="AK31" s="10">
        <f t="shared" si="8"/>
        <v>38</v>
      </c>
      <c r="AL31" s="7">
        <f t="shared" si="33"/>
        <v>44854</v>
      </c>
      <c r="AM31" s="8" t="str">
        <f t="shared" si="21"/>
        <v>Do</v>
      </c>
      <c r="AN31" s="9" t="str" cm="1">
        <f t="array" ref="AN31">IF(AO31&lt;&gt;"",INDEX(TextNachTagImJahr,AL31-DATE(N($D$7),1,0),1)," ")</f>
        <v xml:space="preserve"> </v>
      </c>
      <c r="AO31" s="10">
        <f t="shared" si="9"/>
        <v>42</v>
      </c>
      <c r="AP31" s="7">
        <f t="shared" si="34"/>
        <v>44885</v>
      </c>
      <c r="AQ31" s="8" t="str">
        <f t="shared" si="22"/>
        <v>So</v>
      </c>
      <c r="AR31" s="9" t="str" cm="1">
        <f t="array" ref="AR31">IF(AS31&lt;&gt;"",INDEX(TextNachTagImJahr,AP31-DATE(N($D$7),1,0),1)," ")</f>
        <v xml:space="preserve">Dritter </v>
      </c>
      <c r="AS31" s="10">
        <f t="shared" si="10"/>
        <v>47</v>
      </c>
      <c r="AT31" s="7">
        <f t="shared" si="35"/>
        <v>44915</v>
      </c>
      <c r="AU31" s="8" t="str">
        <f t="shared" si="23"/>
        <v>Di</v>
      </c>
      <c r="AV31" s="9" t="str" cm="1">
        <f t="array" ref="AV31">IF(AW31&lt;&gt;"",INDEX(TextNachTagImJahr,AT31-DATE(N($D$7),1,0),1)," ")</f>
        <v xml:space="preserve"> </v>
      </c>
      <c r="AW31" s="10">
        <f t="shared" si="11"/>
        <v>51</v>
      </c>
      <c r="AX31" s="58" t="s">
        <v>49</v>
      </c>
      <c r="AY31" s="58" t="s">
        <v>49</v>
      </c>
    </row>
    <row r="32" spans="2:60" s="11" customFormat="1" ht="14.25">
      <c r="B32" s="7">
        <f t="shared" si="24"/>
        <v>44582</v>
      </c>
      <c r="C32" s="8" t="str">
        <f t="shared" si="12"/>
        <v>Fr</v>
      </c>
      <c r="D32" s="9" t="str" cm="1">
        <f t="array" ref="D32">IF(E32&lt;&gt;"",INDEX(TextNachTagImJahr,B32-DATE(N($D$7),1,0),1)," ")</f>
        <v xml:space="preserve"> </v>
      </c>
      <c r="E32" s="10">
        <f t="shared" si="0"/>
        <v>3</v>
      </c>
      <c r="F32" s="7">
        <f t="shared" si="25"/>
        <v>44613</v>
      </c>
      <c r="G32" s="8" t="str">
        <f t="shared" si="13"/>
        <v>Mo</v>
      </c>
      <c r="H32" s="9" t="str" cm="1">
        <f t="array" ref="H32">IF(I32&lt;&gt;"",INDEX(TextNachTagImJahr,F32-DATE(N($D$7),1,0),1)," ")</f>
        <v xml:space="preserve">mal </v>
      </c>
      <c r="I32" s="10">
        <f t="shared" si="1"/>
        <v>8</v>
      </c>
      <c r="J32" s="7">
        <f t="shared" si="26"/>
        <v>44641</v>
      </c>
      <c r="K32" s="8" t="str">
        <f t="shared" si="14"/>
        <v>Mo</v>
      </c>
      <c r="L32" s="9" t="str" cm="1">
        <f t="array" ref="L32">IF(M32&lt;&gt;"",INDEX(TextNachTagImJahr,J32-DATE(N($D$7),1,0),1)," ")</f>
        <v xml:space="preserve">Gerhard </v>
      </c>
      <c r="M32" s="10">
        <f t="shared" si="2"/>
        <v>12</v>
      </c>
      <c r="N32" s="7">
        <f t="shared" si="27"/>
        <v>44672</v>
      </c>
      <c r="O32" s="8" t="str">
        <f t="shared" si="15"/>
        <v>Do</v>
      </c>
      <c r="P32" s="9" t="str" cm="1">
        <f t="array" ref="P32">IF(Q32&lt;&gt;"",INDEX(TextNachTagImJahr,N32-DATE(N($D$7),1,0),1)," ")</f>
        <v xml:space="preserve"> </v>
      </c>
      <c r="Q32" s="10">
        <f t="shared" si="3"/>
        <v>16</v>
      </c>
      <c r="R32" s="7">
        <f t="shared" si="28"/>
        <v>44702</v>
      </c>
      <c r="S32" s="8" t="str">
        <f t="shared" si="16"/>
        <v>Sa</v>
      </c>
      <c r="T32" s="9" t="str" cm="1">
        <f t="array" ref="T32">IF(U32&lt;&gt;"",INDEX(TextNachTagImJahr,R32-DATE(N($D$7),1,0),1)," ")</f>
        <v xml:space="preserve">WHG-01 </v>
      </c>
      <c r="U32" s="10">
        <f t="shared" si="4"/>
        <v>21</v>
      </c>
      <c r="V32" s="7">
        <f t="shared" si="29"/>
        <v>44733</v>
      </c>
      <c r="W32" s="8" t="str">
        <f t="shared" si="17"/>
        <v>Di</v>
      </c>
      <c r="X32" s="9" t="str" cm="1">
        <f t="array" ref="X32">IF(Y32&lt;&gt;"",INDEX(TextNachTagImJahr,V32-DATE(N($D$7),1,0),1)," ")</f>
        <v xml:space="preserve">881 4402 </v>
      </c>
      <c r="Y32" s="10">
        <f t="shared" si="5"/>
        <v>25</v>
      </c>
      <c r="Z32" s="7">
        <f t="shared" si="30"/>
        <v>44763</v>
      </c>
      <c r="AA32" s="8" t="str">
        <f t="shared" si="18"/>
        <v>Do</v>
      </c>
      <c r="AB32" s="9" t="str" cm="1">
        <f t="array" ref="AB32">IF(AC32&lt;&gt;"",INDEX(TextNachTagImJahr,Z32-DATE(N($D$7),1,0),1)," ")</f>
        <v xml:space="preserve"> </v>
      </c>
      <c r="AC32" s="10">
        <f t="shared" si="6"/>
        <v>29</v>
      </c>
      <c r="AD32" s="7">
        <f t="shared" si="31"/>
        <v>44794</v>
      </c>
      <c r="AE32" s="8" t="str">
        <f t="shared" si="19"/>
        <v>So</v>
      </c>
      <c r="AF32" s="9" t="str" cm="1">
        <f t="array" ref="AF32">IF(AG32&lt;&gt;"",INDEX(TextNachTagImJahr,AD32-DATE(N($D$7),1,0),1)," ")</f>
        <v xml:space="preserve">Matys </v>
      </c>
      <c r="AG32" s="10">
        <f t="shared" si="7"/>
        <v>34</v>
      </c>
      <c r="AH32" s="7">
        <f t="shared" si="32"/>
        <v>44825</v>
      </c>
      <c r="AI32" s="8" t="str">
        <f t="shared" si="20"/>
        <v>Mi</v>
      </c>
      <c r="AJ32" s="9" t="str" cm="1">
        <f t="array" ref="AJ32">IF(AK32&lt;&gt;"",INDEX(TextNachTagImJahr,AH32-DATE(N($D$7),1,0),1)," ")</f>
        <v xml:space="preserve"> </v>
      </c>
      <c r="AK32" s="10">
        <f t="shared" si="8"/>
        <v>38</v>
      </c>
      <c r="AL32" s="7">
        <f t="shared" si="33"/>
        <v>44855</v>
      </c>
      <c r="AM32" s="8" t="str">
        <f t="shared" si="21"/>
        <v>Fr</v>
      </c>
      <c r="AN32" s="9" t="str" cm="1">
        <f t="array" ref="AN32">IF(AO32&lt;&gt;"",INDEX(TextNachTagImJahr,AL32-DATE(N($D$7),1,0),1)," ")</f>
        <v xml:space="preserve"> </v>
      </c>
      <c r="AO32" s="10">
        <f t="shared" si="9"/>
        <v>42</v>
      </c>
      <c r="AP32" s="7">
        <f t="shared" si="34"/>
        <v>44886</v>
      </c>
      <c r="AQ32" s="8" t="str">
        <f t="shared" si="22"/>
        <v>Mo</v>
      </c>
      <c r="AR32" s="9" t="str" cm="1">
        <f t="array" ref="AR32">IF(AS32&lt;&gt;"",INDEX(TextNachTagImJahr,AP32-DATE(N($D$7),1,0),1)," ")</f>
        <v xml:space="preserve">mal </v>
      </c>
      <c r="AS32" s="10">
        <f t="shared" si="10"/>
        <v>47</v>
      </c>
      <c r="AT32" s="7">
        <f t="shared" si="35"/>
        <v>44916</v>
      </c>
      <c r="AU32" s="8" t="str">
        <f t="shared" si="23"/>
        <v>Mi</v>
      </c>
      <c r="AV32" s="9" t="str" cm="1">
        <f t="array" ref="AV32">IF(AW32&lt;&gt;"",INDEX(TextNachTagImJahr,AT32-DATE(N($D$7),1,0),1)," ")</f>
        <v xml:space="preserve"> </v>
      </c>
      <c r="AW32" s="10">
        <f t="shared" si="11"/>
        <v>51</v>
      </c>
      <c r="AX32" s="58" t="s">
        <v>49</v>
      </c>
      <c r="AY32" s="58" t="s">
        <v>49</v>
      </c>
    </row>
    <row r="33" spans="1:51" s="11" customFormat="1" ht="14.25">
      <c r="B33" s="7">
        <f t="shared" si="24"/>
        <v>44583</v>
      </c>
      <c r="C33" s="8" t="str">
        <f t="shared" si="12"/>
        <v>Sa</v>
      </c>
      <c r="D33" s="9" t="str" cm="1">
        <f t="array" ref="D33">IF(E33&lt;&gt;"",INDEX(TextNachTagImJahr,B33-DATE(N($D$7),1,0),1)," ")</f>
        <v xml:space="preserve">Ingolf </v>
      </c>
      <c r="E33" s="10">
        <f t="shared" si="0"/>
        <v>4</v>
      </c>
      <c r="F33" s="7">
        <f t="shared" si="25"/>
        <v>44614</v>
      </c>
      <c r="G33" s="8" t="str">
        <f t="shared" si="13"/>
        <v>Di</v>
      </c>
      <c r="H33" s="9" t="str" cm="1">
        <f t="array" ref="H33">IF(I33&lt;&gt;"",INDEX(TextNachTagImJahr,F33-DATE(N($D$7),1,0),1)," ")</f>
        <v xml:space="preserve">sehen </v>
      </c>
      <c r="I33" s="10">
        <f t="shared" si="1"/>
        <v>8</v>
      </c>
      <c r="J33" s="7">
        <f t="shared" si="26"/>
        <v>44642</v>
      </c>
      <c r="K33" s="8" t="str">
        <f t="shared" si="14"/>
        <v>Di</v>
      </c>
      <c r="L33" s="9" t="str" cm="1">
        <f t="array" ref="L33">IF(M33&lt;&gt;"",INDEX(TextNachTagImJahr,J33-DATE(N($D$7),1,0),1)," ")</f>
        <v xml:space="preserve"> </v>
      </c>
      <c r="M33" s="10">
        <f t="shared" si="2"/>
        <v>12</v>
      </c>
      <c r="N33" s="7">
        <f t="shared" si="27"/>
        <v>44673</v>
      </c>
      <c r="O33" s="8" t="str">
        <f t="shared" si="15"/>
        <v>Fr</v>
      </c>
      <c r="P33" s="9" t="str" cm="1">
        <f t="array" ref="P33">IF(Q33&lt;&gt;"",INDEX(TextNachTagImJahr,N33-DATE(N($D$7),1,0),1)," ")</f>
        <v xml:space="preserve"> </v>
      </c>
      <c r="Q33" s="10">
        <f t="shared" si="3"/>
        <v>16</v>
      </c>
      <c r="R33" s="7">
        <f t="shared" si="28"/>
        <v>44703</v>
      </c>
      <c r="S33" s="8" t="str">
        <f t="shared" si="16"/>
        <v>So</v>
      </c>
      <c r="T33" s="9" t="str" cm="1">
        <f t="array" ref="T33">IF(U33&lt;&gt;"",INDEX(TextNachTagImJahr,R33-DATE(N($D$7),1,0),1)," ")</f>
        <v xml:space="preserve">Thomann </v>
      </c>
      <c r="U33" s="10">
        <f t="shared" si="4"/>
        <v>21</v>
      </c>
      <c r="V33" s="7">
        <f t="shared" si="29"/>
        <v>44734</v>
      </c>
      <c r="W33" s="8" t="str">
        <f t="shared" si="17"/>
        <v>Mi</v>
      </c>
      <c r="X33" s="9" t="str" cm="1">
        <f t="array" ref="X33">IF(Y33&lt;&gt;"",INDEX(TextNachTagImJahr,V33-DATE(N($D$7),1,0),1)," ")</f>
        <v xml:space="preserve"> </v>
      </c>
      <c r="Y33" s="10">
        <f t="shared" si="5"/>
        <v>25</v>
      </c>
      <c r="Z33" s="7">
        <f t="shared" si="30"/>
        <v>44764</v>
      </c>
      <c r="AA33" s="8" t="str">
        <f t="shared" si="18"/>
        <v>Fr</v>
      </c>
      <c r="AB33" s="9" t="str" cm="1">
        <f t="array" ref="AB33">IF(AC33&lt;&gt;"",INDEX(TextNachTagImJahr,Z33-DATE(N($D$7),1,0),1)," ")</f>
        <v xml:space="preserve"> </v>
      </c>
      <c r="AC33" s="10">
        <f t="shared" si="6"/>
        <v>29</v>
      </c>
      <c r="AD33" s="7">
        <f t="shared" si="31"/>
        <v>44795</v>
      </c>
      <c r="AE33" s="8" t="str">
        <f t="shared" si="19"/>
        <v>Mo</v>
      </c>
      <c r="AF33" s="9" t="str" cm="1">
        <f t="array" ref="AF33">IF(AG33&lt;&gt;"",INDEX(TextNachTagImJahr,AD33-DATE(N($D$7),1,0),1)," ")</f>
        <v xml:space="preserve">Tel.: 0761 </v>
      </c>
      <c r="AG33" s="10">
        <f t="shared" si="7"/>
        <v>34</v>
      </c>
      <c r="AH33" s="7">
        <f t="shared" si="32"/>
        <v>44826</v>
      </c>
      <c r="AI33" s="8" t="str">
        <f t="shared" si="20"/>
        <v>Do</v>
      </c>
      <c r="AJ33" s="9" t="str" cm="1">
        <f t="array" ref="AJ33">IF(AK33&lt;&gt;"",INDEX(TextNachTagImJahr,AH33-DATE(N($D$7),1,0),1)," ")</f>
        <v xml:space="preserve"> </v>
      </c>
      <c r="AK33" s="10">
        <f t="shared" si="8"/>
        <v>38</v>
      </c>
      <c r="AL33" s="7">
        <f t="shared" si="33"/>
        <v>44856</v>
      </c>
      <c r="AM33" s="8" t="str">
        <f t="shared" si="21"/>
        <v>Sa</v>
      </c>
      <c r="AN33" s="9" t="str" cm="1">
        <f t="array" ref="AN33">IF(AO33&lt;&gt;"",INDEX(TextNachTagImJahr,AL33-DATE(N($D$7),1,0),1)," ")</f>
        <v xml:space="preserve">Ingolf </v>
      </c>
      <c r="AO33" s="10">
        <f t="shared" si="9"/>
        <v>43</v>
      </c>
      <c r="AP33" s="7">
        <f t="shared" si="34"/>
        <v>44887</v>
      </c>
      <c r="AQ33" s="8" t="str">
        <f t="shared" si="22"/>
        <v>Di</v>
      </c>
      <c r="AR33" s="9" t="str" cm="1">
        <f t="array" ref="AR33">IF(AS33&lt;&gt;"",INDEX(TextNachTagImJahr,AP33-DATE(N($D$7),1,0),1)," ")</f>
        <v xml:space="preserve">sehen </v>
      </c>
      <c r="AS33" s="10">
        <f t="shared" si="10"/>
        <v>47</v>
      </c>
      <c r="AT33" s="7">
        <f t="shared" si="35"/>
        <v>44917</v>
      </c>
      <c r="AU33" s="8" t="str">
        <f t="shared" si="23"/>
        <v>Do</v>
      </c>
      <c r="AV33" s="9" t="str" cm="1">
        <f t="array" ref="AV33">IF(AW33&lt;&gt;"",INDEX(TextNachTagImJahr,AT33-DATE(N($D$7),1,0),1)," ")</f>
        <v xml:space="preserve"> </v>
      </c>
      <c r="AW33" s="10">
        <f t="shared" si="11"/>
        <v>51</v>
      </c>
      <c r="AX33" s="58" t="s">
        <v>49</v>
      </c>
      <c r="AY33" s="58" t="s">
        <v>49</v>
      </c>
    </row>
    <row r="34" spans="1:51" s="11" customFormat="1" ht="14.25">
      <c r="B34" s="7">
        <f t="shared" si="24"/>
        <v>44584</v>
      </c>
      <c r="C34" s="8" t="str">
        <f t="shared" si="12"/>
        <v>So</v>
      </c>
      <c r="D34" s="9" t="str" cm="1">
        <f t="array" ref="D34">IF(E34&lt;&gt;"",INDEX(TextNachTagImJahr,B34-DATE(N($D$7),1,0),1)," ")</f>
        <v xml:space="preserve">Matys </v>
      </c>
      <c r="E34" s="10">
        <f t="shared" si="0"/>
        <v>4</v>
      </c>
      <c r="F34" s="7">
        <f t="shared" si="25"/>
        <v>44615</v>
      </c>
      <c r="G34" s="8" t="str">
        <f t="shared" si="13"/>
        <v>Mi</v>
      </c>
      <c r="H34" s="9" t="str" cm="1">
        <f t="array" ref="H34">IF(I34&lt;&gt;"",INDEX(TextNachTagImJahr,F34-DATE(N($D$7),1,0),1)," ")</f>
        <v xml:space="preserve"> </v>
      </c>
      <c r="I34" s="10">
        <f t="shared" si="1"/>
        <v>8</v>
      </c>
      <c r="J34" s="7">
        <f t="shared" si="26"/>
        <v>44643</v>
      </c>
      <c r="K34" s="8" t="str">
        <f t="shared" si="14"/>
        <v>Mi</v>
      </c>
      <c r="L34" s="9" t="str" cm="1">
        <f t="array" ref="L34">IF(M34&lt;&gt;"",INDEX(TextNachTagImJahr,J34-DATE(N($D$7),1,0),1)," ")</f>
        <v xml:space="preserve"> </v>
      </c>
      <c r="M34" s="10">
        <f t="shared" si="2"/>
        <v>12</v>
      </c>
      <c r="N34" s="7">
        <f t="shared" si="27"/>
        <v>44674</v>
      </c>
      <c r="O34" s="8" t="str">
        <f t="shared" si="15"/>
        <v>Sa</v>
      </c>
      <c r="P34" s="9" t="str" cm="1">
        <f t="array" ref="P34">IF(Q34&lt;&gt;"",INDEX(TextNachTagImJahr,N34-DATE(N($D$7),1,0),1)," ")</f>
        <v xml:space="preserve">Wohnung 3 </v>
      </c>
      <c r="Q34" s="10">
        <f t="shared" si="3"/>
        <v>17</v>
      </c>
      <c r="R34" s="7">
        <f t="shared" si="28"/>
        <v>44704</v>
      </c>
      <c r="S34" s="8" t="str">
        <f t="shared" si="16"/>
        <v>Mo</v>
      </c>
      <c r="T34" s="9" t="str" cm="1">
        <f t="array" ref="T34">IF(U34&lt;&gt;"",INDEX(TextNachTagImJahr,R34-DATE(N($D$7),1,0),1)," ")</f>
        <v xml:space="preserve">Gerhard </v>
      </c>
      <c r="U34" s="10">
        <f t="shared" si="4"/>
        <v>21</v>
      </c>
      <c r="V34" s="7">
        <f t="shared" si="29"/>
        <v>44735</v>
      </c>
      <c r="W34" s="8" t="str">
        <f t="shared" si="17"/>
        <v>Do</v>
      </c>
      <c r="X34" s="9" t="str" cm="1">
        <f t="array" ref="X34">IF(Y34&lt;&gt;"",INDEX(TextNachTagImJahr,V34-DATE(N($D$7),1,0),1)," ")</f>
        <v xml:space="preserve"> </v>
      </c>
      <c r="Y34" s="10">
        <f t="shared" si="5"/>
        <v>25</v>
      </c>
      <c r="Z34" s="7">
        <f t="shared" si="30"/>
        <v>44765</v>
      </c>
      <c r="AA34" s="8" t="str">
        <f t="shared" si="18"/>
        <v>Sa</v>
      </c>
      <c r="AB34" s="9" t="str" cm="1">
        <f t="array" ref="AB34">IF(AC34&lt;&gt;"",INDEX(TextNachTagImJahr,Z34-DATE(N($D$7),1,0),1)," ")</f>
        <v xml:space="preserve">WHG-01 </v>
      </c>
      <c r="AC34" s="10">
        <f t="shared" si="6"/>
        <v>30</v>
      </c>
      <c r="AD34" s="7">
        <f t="shared" si="31"/>
        <v>44796</v>
      </c>
      <c r="AE34" s="8" t="str">
        <f t="shared" si="19"/>
        <v>Di</v>
      </c>
      <c r="AF34" s="9" t="str" cm="1">
        <f t="array" ref="AF34">IF(AG34&lt;&gt;"",INDEX(TextNachTagImJahr,AD34-DATE(N($D$7),1,0),1)," ")</f>
        <v xml:space="preserve">881 4402 </v>
      </c>
      <c r="AG34" s="10">
        <f t="shared" si="7"/>
        <v>34</v>
      </c>
      <c r="AH34" s="7">
        <f t="shared" si="32"/>
        <v>44827</v>
      </c>
      <c r="AI34" s="8" t="str">
        <f t="shared" si="20"/>
        <v>Fr</v>
      </c>
      <c r="AJ34" s="9" t="str" cm="1">
        <f t="array" ref="AJ34">IF(AK34&lt;&gt;"",INDEX(TextNachTagImJahr,AH34-DATE(N($D$7),1,0),1)," ")</f>
        <v xml:space="preserve"> </v>
      </c>
      <c r="AK34" s="10">
        <f t="shared" si="8"/>
        <v>38</v>
      </c>
      <c r="AL34" s="7">
        <f t="shared" si="33"/>
        <v>44857</v>
      </c>
      <c r="AM34" s="8" t="str">
        <f t="shared" si="21"/>
        <v>So</v>
      </c>
      <c r="AN34" s="9" t="str" cm="1">
        <f t="array" ref="AN34">IF(AO34&lt;&gt;"",INDEX(TextNachTagImJahr,AL34-DATE(N($D$7),1,0),1)," ")</f>
        <v xml:space="preserve">Matys </v>
      </c>
      <c r="AO34" s="10">
        <f t="shared" si="9"/>
        <v>43</v>
      </c>
      <c r="AP34" s="7">
        <f t="shared" si="34"/>
        <v>44888</v>
      </c>
      <c r="AQ34" s="8" t="str">
        <f t="shared" si="22"/>
        <v>Mi</v>
      </c>
      <c r="AR34" s="9" t="str" cm="1">
        <f t="array" ref="AR34">IF(AS34&lt;&gt;"",INDEX(TextNachTagImJahr,AP34-DATE(N($D$7),1,0),1)," ")</f>
        <v xml:space="preserve"> </v>
      </c>
      <c r="AS34" s="10">
        <f t="shared" si="10"/>
        <v>47</v>
      </c>
      <c r="AT34" s="7">
        <f t="shared" si="35"/>
        <v>44918</v>
      </c>
      <c r="AU34" s="8" t="str">
        <f t="shared" si="23"/>
        <v>Fr</v>
      </c>
      <c r="AV34" s="9" t="str" cm="1">
        <f t="array" ref="AV34">IF(AW34&lt;&gt;"",INDEX(TextNachTagImJahr,AT34-DATE(N($D$7),1,0),1)," ")</f>
        <v xml:space="preserve"> </v>
      </c>
      <c r="AW34" s="10">
        <f t="shared" si="11"/>
        <v>51</v>
      </c>
      <c r="AX34" s="58" t="s">
        <v>49</v>
      </c>
      <c r="AY34" s="58" t="s">
        <v>49</v>
      </c>
    </row>
    <row r="35" spans="1:51" s="11" customFormat="1" ht="14.25">
      <c r="B35" s="7">
        <f t="shared" si="24"/>
        <v>44585</v>
      </c>
      <c r="C35" s="8" t="str">
        <f t="shared" si="12"/>
        <v>Mo</v>
      </c>
      <c r="D35" s="9" t="str" cm="1">
        <f t="array" ref="D35">IF(E35&lt;&gt;"",INDEX(TextNachTagImJahr,B35-DATE(N($D$7),1,0),1)," ")</f>
        <v xml:space="preserve">Tel.: 0761 </v>
      </c>
      <c r="E35" s="10">
        <f t="shared" si="0"/>
        <v>4</v>
      </c>
      <c r="F35" s="7">
        <f t="shared" si="25"/>
        <v>44616</v>
      </c>
      <c r="G35" s="8" t="str">
        <f t="shared" si="13"/>
        <v>Do</v>
      </c>
      <c r="H35" s="9" t="str" cm="1">
        <f t="array" ref="H35">IF(I35&lt;&gt;"",INDEX(TextNachTagImJahr,F35-DATE(N($D$7),1,0),1)," ")</f>
        <v xml:space="preserve"> </v>
      </c>
      <c r="I35" s="10">
        <f t="shared" si="1"/>
        <v>8</v>
      </c>
      <c r="J35" s="7">
        <f t="shared" si="26"/>
        <v>44644</v>
      </c>
      <c r="K35" s="8" t="str">
        <f t="shared" si="14"/>
        <v>Do</v>
      </c>
      <c r="L35" s="9" t="str" cm="1">
        <f t="array" ref="L35">IF(M35&lt;&gt;"",INDEX(TextNachTagImJahr,J35-DATE(N($D$7),1,0),1)," ")</f>
        <v xml:space="preserve"> </v>
      </c>
      <c r="M35" s="10">
        <f t="shared" si="2"/>
        <v>12</v>
      </c>
      <c r="N35" s="7">
        <f t="shared" si="27"/>
        <v>44675</v>
      </c>
      <c r="O35" s="8" t="str">
        <f t="shared" si="15"/>
        <v>So</v>
      </c>
      <c r="P35" s="9" t="str" cm="1">
        <f t="array" ref="P35">IF(Q35&lt;&gt;"",INDEX(TextNachTagImJahr,N35-DATE(N($D$7),1,0),1)," ")</f>
        <v xml:space="preserve">Dritter </v>
      </c>
      <c r="Q35" s="10">
        <f t="shared" si="3"/>
        <v>17</v>
      </c>
      <c r="R35" s="7">
        <f t="shared" si="28"/>
        <v>44705</v>
      </c>
      <c r="S35" s="8" t="str">
        <f t="shared" si="16"/>
        <v>Di</v>
      </c>
      <c r="T35" s="9" t="str" cm="1">
        <f t="array" ref="T35">IF(U35&lt;&gt;"",INDEX(TextNachTagImJahr,R35-DATE(N($D$7),1,0),1)," ")</f>
        <v xml:space="preserve"> </v>
      </c>
      <c r="U35" s="10">
        <f t="shared" si="4"/>
        <v>21</v>
      </c>
      <c r="V35" s="7">
        <f t="shared" si="29"/>
        <v>44736</v>
      </c>
      <c r="W35" s="8" t="str">
        <f t="shared" si="17"/>
        <v>Fr</v>
      </c>
      <c r="X35" s="9" t="str" cm="1">
        <f t="array" ref="X35">IF(Y35&lt;&gt;"",INDEX(TextNachTagImJahr,V35-DATE(N($D$7),1,0),1)," ")</f>
        <v xml:space="preserve"> </v>
      </c>
      <c r="Y35" s="10">
        <f t="shared" si="5"/>
        <v>25</v>
      </c>
      <c r="Z35" s="7">
        <f t="shared" si="30"/>
        <v>44766</v>
      </c>
      <c r="AA35" s="8" t="str">
        <f t="shared" si="18"/>
        <v>So</v>
      </c>
      <c r="AB35" s="9" t="str" cm="1">
        <f t="array" ref="AB35">IF(AC35&lt;&gt;"",INDEX(TextNachTagImJahr,Z35-DATE(N($D$7),1,0),1)," ")</f>
        <v xml:space="preserve">Thomann </v>
      </c>
      <c r="AC35" s="10">
        <f t="shared" si="6"/>
        <v>30</v>
      </c>
      <c r="AD35" s="7">
        <f t="shared" si="31"/>
        <v>44797</v>
      </c>
      <c r="AE35" s="8" t="str">
        <f t="shared" si="19"/>
        <v>Mi</v>
      </c>
      <c r="AF35" s="9" t="str" cm="1">
        <f t="array" ref="AF35">IF(AG35&lt;&gt;"",INDEX(TextNachTagImJahr,AD35-DATE(N($D$7),1,0),1)," ")</f>
        <v xml:space="preserve"> </v>
      </c>
      <c r="AG35" s="10">
        <f t="shared" si="7"/>
        <v>34</v>
      </c>
      <c r="AH35" s="7">
        <f t="shared" si="32"/>
        <v>44828</v>
      </c>
      <c r="AI35" s="8" t="str">
        <f t="shared" si="20"/>
        <v>Sa</v>
      </c>
      <c r="AJ35" s="9" t="str" cm="1">
        <f t="array" ref="AJ35">IF(AK35&lt;&gt;"",INDEX(TextNachTagImJahr,AH35-DATE(N($D$7),1,0),1)," ")</f>
        <v xml:space="preserve">WHG-01 </v>
      </c>
      <c r="AK35" s="10">
        <f t="shared" si="8"/>
        <v>39</v>
      </c>
      <c r="AL35" s="7">
        <f t="shared" si="33"/>
        <v>44858</v>
      </c>
      <c r="AM35" s="8" t="str">
        <f t="shared" si="21"/>
        <v>Mo</v>
      </c>
      <c r="AN35" s="9" t="str" cm="1">
        <f t="array" ref="AN35">IF(AO35&lt;&gt;"",INDEX(TextNachTagImJahr,AL35-DATE(N($D$7),1,0),1)," ")</f>
        <v xml:space="preserve">Tel.: 0761 </v>
      </c>
      <c r="AO35" s="10">
        <f t="shared" si="9"/>
        <v>43</v>
      </c>
      <c r="AP35" s="7">
        <f t="shared" si="34"/>
        <v>44889</v>
      </c>
      <c r="AQ35" s="8" t="str">
        <f t="shared" si="22"/>
        <v>Do</v>
      </c>
      <c r="AR35" s="9" t="str" cm="1">
        <f t="array" ref="AR35">IF(AS35&lt;&gt;"",INDEX(TextNachTagImJahr,AP35-DATE(N($D$7),1,0),1)," ")</f>
        <v xml:space="preserve"> </v>
      </c>
      <c r="AS35" s="10">
        <f t="shared" si="10"/>
        <v>47</v>
      </c>
      <c r="AT35" s="7">
        <f t="shared" si="35"/>
        <v>44919</v>
      </c>
      <c r="AU35" s="8" t="str">
        <f t="shared" si="23"/>
        <v>Sa</v>
      </c>
      <c r="AV35" s="9" t="str" cm="1">
        <f t="array" ref="AV35">IF(AW35&lt;&gt;"",INDEX(TextNachTagImJahr,AT35-DATE(N($D$7),1,0),1)," ")</f>
        <v xml:space="preserve">Ingolf </v>
      </c>
      <c r="AW35" s="10">
        <f t="shared" si="11"/>
        <v>52</v>
      </c>
      <c r="AX35" s="58" t="s">
        <v>49</v>
      </c>
      <c r="AY35" s="58" t="s">
        <v>49</v>
      </c>
    </row>
    <row r="36" spans="1:51" s="11" customFormat="1" ht="14.25">
      <c r="B36" s="7">
        <f t="shared" si="24"/>
        <v>44586</v>
      </c>
      <c r="C36" s="8" t="str">
        <f t="shared" si="12"/>
        <v>Di</v>
      </c>
      <c r="D36" s="9" t="str" cm="1">
        <f t="array" ref="D36">IF(E36&lt;&gt;"",INDEX(TextNachTagImJahr,B36-DATE(N($D$7),1,0),1)," ")</f>
        <v xml:space="preserve">881 4402 </v>
      </c>
      <c r="E36" s="10">
        <f t="shared" si="0"/>
        <v>4</v>
      </c>
      <c r="F36" s="7">
        <f t="shared" si="25"/>
        <v>44617</v>
      </c>
      <c r="G36" s="8" t="str">
        <f t="shared" si="13"/>
        <v>Fr</v>
      </c>
      <c r="H36" s="9" t="str" cm="1">
        <f t="array" ref="H36">IF(I36&lt;&gt;"",INDEX(TextNachTagImJahr,F36-DATE(N($D$7),1,0),1)," ")</f>
        <v xml:space="preserve"> </v>
      </c>
      <c r="I36" s="10">
        <f t="shared" si="1"/>
        <v>8</v>
      </c>
      <c r="J36" s="7">
        <f t="shared" si="26"/>
        <v>44645</v>
      </c>
      <c r="K36" s="8" t="str">
        <f t="shared" si="14"/>
        <v>Fr</v>
      </c>
      <c r="L36" s="9" t="str" cm="1">
        <f t="array" ref="L36">IF(M36&lt;&gt;"",INDEX(TextNachTagImJahr,J36-DATE(N($D$7),1,0),1)," ")</f>
        <v xml:space="preserve"> </v>
      </c>
      <c r="M36" s="10">
        <f t="shared" si="2"/>
        <v>12</v>
      </c>
      <c r="N36" s="7">
        <f t="shared" si="27"/>
        <v>44676</v>
      </c>
      <c r="O36" s="8" t="str">
        <f t="shared" si="15"/>
        <v>Mo</v>
      </c>
      <c r="P36" s="9" t="str" cm="1">
        <f t="array" ref="P36">IF(Q36&lt;&gt;"",INDEX(TextNachTagImJahr,N36-DATE(N($D$7),1,0),1)," ")</f>
        <v xml:space="preserve">mal </v>
      </c>
      <c r="Q36" s="10">
        <f t="shared" si="3"/>
        <v>17</v>
      </c>
      <c r="R36" s="7">
        <f t="shared" si="28"/>
        <v>44706</v>
      </c>
      <c r="S36" s="8" t="str">
        <f t="shared" si="16"/>
        <v>Mi</v>
      </c>
      <c r="T36" s="9" t="str" cm="1">
        <f t="array" ref="T36">IF(U36&lt;&gt;"",INDEX(TextNachTagImJahr,R36-DATE(N($D$7),1,0),1)," ")</f>
        <v xml:space="preserve"> </v>
      </c>
      <c r="U36" s="10">
        <f t="shared" si="4"/>
        <v>21</v>
      </c>
      <c r="V36" s="7">
        <f t="shared" si="29"/>
        <v>44737</v>
      </c>
      <c r="W36" s="8" t="str">
        <f t="shared" si="17"/>
        <v>Sa</v>
      </c>
      <c r="X36" s="9" t="str" cm="1">
        <f t="array" ref="X36">IF(Y36&lt;&gt;"",INDEX(TextNachTagImJahr,V36-DATE(N($D$7),1,0),1)," ")</f>
        <v xml:space="preserve">Wohnung 3 </v>
      </c>
      <c r="Y36" s="10">
        <f t="shared" si="5"/>
        <v>26</v>
      </c>
      <c r="Z36" s="7">
        <f t="shared" si="30"/>
        <v>44767</v>
      </c>
      <c r="AA36" s="8" t="str">
        <f t="shared" si="18"/>
        <v>Mo</v>
      </c>
      <c r="AB36" s="9" t="str" cm="1">
        <f t="array" ref="AB36">IF(AC36&lt;&gt;"",INDEX(TextNachTagImJahr,Z36-DATE(N($D$7),1,0),1)," ")</f>
        <v xml:space="preserve">Gerhard </v>
      </c>
      <c r="AC36" s="10">
        <f t="shared" si="6"/>
        <v>30</v>
      </c>
      <c r="AD36" s="7">
        <f t="shared" si="31"/>
        <v>44798</v>
      </c>
      <c r="AE36" s="8" t="str">
        <f t="shared" si="19"/>
        <v>Do</v>
      </c>
      <c r="AF36" s="9" t="str" cm="1">
        <f t="array" ref="AF36">IF(AG36&lt;&gt;"",INDEX(TextNachTagImJahr,AD36-DATE(N($D$7),1,0),1)," ")</f>
        <v xml:space="preserve"> </v>
      </c>
      <c r="AG36" s="10">
        <f t="shared" si="7"/>
        <v>34</v>
      </c>
      <c r="AH36" s="7">
        <f t="shared" si="32"/>
        <v>44829</v>
      </c>
      <c r="AI36" s="8" t="str">
        <f t="shared" si="20"/>
        <v>So</v>
      </c>
      <c r="AJ36" s="9" t="str" cm="1">
        <f t="array" ref="AJ36">IF(AK36&lt;&gt;"",INDEX(TextNachTagImJahr,AH36-DATE(N($D$7),1,0),1)," ")</f>
        <v xml:space="preserve">Thomann </v>
      </c>
      <c r="AK36" s="10">
        <f t="shared" si="8"/>
        <v>39</v>
      </c>
      <c r="AL36" s="7">
        <f t="shared" si="33"/>
        <v>44859</v>
      </c>
      <c r="AM36" s="8" t="str">
        <f t="shared" si="21"/>
        <v>Di</v>
      </c>
      <c r="AN36" s="9" t="str" cm="1">
        <f t="array" ref="AN36">IF(AO36&lt;&gt;"",INDEX(TextNachTagImJahr,AL36-DATE(N($D$7),1,0),1)," ")</f>
        <v xml:space="preserve">881 4402 </v>
      </c>
      <c r="AO36" s="10">
        <f t="shared" si="9"/>
        <v>43</v>
      </c>
      <c r="AP36" s="7">
        <f t="shared" si="34"/>
        <v>44890</v>
      </c>
      <c r="AQ36" s="8" t="str">
        <f t="shared" si="22"/>
        <v>Fr</v>
      </c>
      <c r="AR36" s="9" t="str" cm="1">
        <f t="array" ref="AR36">IF(AS36&lt;&gt;"",INDEX(TextNachTagImJahr,AP36-DATE(N($D$7),1,0),1)," ")</f>
        <v xml:space="preserve"> </v>
      </c>
      <c r="AS36" s="10">
        <f t="shared" si="10"/>
        <v>47</v>
      </c>
      <c r="AT36" s="7">
        <f t="shared" si="35"/>
        <v>44920</v>
      </c>
      <c r="AU36" s="8" t="str">
        <f t="shared" si="23"/>
        <v>So</v>
      </c>
      <c r="AV36" s="9" t="str" cm="1">
        <f t="array" ref="AV36">IF(AW36&lt;&gt;"",INDEX(TextNachTagImJahr,AT36-DATE(N($D$7),1,0),1)," ")</f>
        <v xml:space="preserve">Matys </v>
      </c>
      <c r="AW36" s="10">
        <f t="shared" si="11"/>
        <v>52</v>
      </c>
      <c r="AX36" s="58" t="s">
        <v>49</v>
      </c>
      <c r="AY36" s="58" t="s">
        <v>49</v>
      </c>
    </row>
    <row r="37" spans="1:51" s="11" customFormat="1" ht="14.25">
      <c r="B37" s="7">
        <f t="shared" si="24"/>
        <v>44587</v>
      </c>
      <c r="C37" s="8" t="str">
        <f t="shared" si="12"/>
        <v>Mi</v>
      </c>
      <c r="D37" s="9" t="str" cm="1">
        <f t="array" ref="D37">IF(E37&lt;&gt;"",INDEX(TextNachTagImJahr,B37-DATE(N($D$7),1,0),1)," ")</f>
        <v xml:space="preserve"> </v>
      </c>
      <c r="E37" s="10">
        <f t="shared" si="0"/>
        <v>4</v>
      </c>
      <c r="F37" s="7">
        <f t="shared" si="25"/>
        <v>44618</v>
      </c>
      <c r="G37" s="8" t="str">
        <f t="shared" si="13"/>
        <v>Sa</v>
      </c>
      <c r="H37" s="9" t="str" cm="1">
        <f t="array" ref="H37">IF(I37&lt;&gt;"",INDEX(TextNachTagImJahr,F37-DATE(N($D$7),1,0),1)," ")</f>
        <v xml:space="preserve">WHG-01 </v>
      </c>
      <c r="I37" s="10">
        <f t="shared" si="1"/>
        <v>9</v>
      </c>
      <c r="J37" s="7">
        <f t="shared" si="26"/>
        <v>44646</v>
      </c>
      <c r="K37" s="8" t="str">
        <f t="shared" si="14"/>
        <v>Sa</v>
      </c>
      <c r="L37" s="9" t="str" cm="1">
        <f t="array" ref="L37">IF(M37&lt;&gt;"",INDEX(TextNachTagImJahr,J37-DATE(N($D$7),1,0),1)," ")</f>
        <v xml:space="preserve">Ingolf </v>
      </c>
      <c r="M37" s="10">
        <f t="shared" si="2"/>
        <v>13</v>
      </c>
      <c r="N37" s="7">
        <f t="shared" si="27"/>
        <v>44677</v>
      </c>
      <c r="O37" s="8" t="str">
        <f t="shared" si="15"/>
        <v>Di</v>
      </c>
      <c r="P37" s="9" t="str" cm="1">
        <f t="array" ref="P37">IF(Q37&lt;&gt;"",INDEX(TextNachTagImJahr,N37-DATE(N($D$7),1,0),1)," ")</f>
        <v xml:space="preserve">sehen </v>
      </c>
      <c r="Q37" s="10">
        <f t="shared" si="3"/>
        <v>17</v>
      </c>
      <c r="R37" s="7">
        <f t="shared" si="28"/>
        <v>44707</v>
      </c>
      <c r="S37" s="8" t="str">
        <f t="shared" si="16"/>
        <v>Do</v>
      </c>
      <c r="T37" s="9" t="str" cm="1">
        <f t="array" ref="T37">IF(U37&lt;&gt;"",INDEX(TextNachTagImJahr,R37-DATE(N($D$7),1,0),1)," ")</f>
        <v xml:space="preserve"> </v>
      </c>
      <c r="U37" s="10">
        <f t="shared" si="4"/>
        <v>21</v>
      </c>
      <c r="V37" s="7">
        <f t="shared" si="29"/>
        <v>44738</v>
      </c>
      <c r="W37" s="8" t="str">
        <f t="shared" si="17"/>
        <v>So</v>
      </c>
      <c r="X37" s="9" t="str" cm="1">
        <f t="array" ref="X37">IF(Y37&lt;&gt;"",INDEX(TextNachTagImJahr,V37-DATE(N($D$7),1,0),1)," ")</f>
        <v xml:space="preserve">Dritter </v>
      </c>
      <c r="Y37" s="10">
        <f t="shared" si="5"/>
        <v>26</v>
      </c>
      <c r="Z37" s="7">
        <f t="shared" si="30"/>
        <v>44768</v>
      </c>
      <c r="AA37" s="8" t="str">
        <f t="shared" si="18"/>
        <v>Di</v>
      </c>
      <c r="AB37" s="9" t="str" cm="1">
        <f t="array" ref="AB37">IF(AC37&lt;&gt;"",INDEX(TextNachTagImJahr,Z37-DATE(N($D$7),1,0),1)," ")</f>
        <v xml:space="preserve"> </v>
      </c>
      <c r="AC37" s="10">
        <f t="shared" si="6"/>
        <v>30</v>
      </c>
      <c r="AD37" s="7">
        <f t="shared" si="31"/>
        <v>44799</v>
      </c>
      <c r="AE37" s="8" t="str">
        <f t="shared" si="19"/>
        <v>Fr</v>
      </c>
      <c r="AF37" s="9" t="str" cm="1">
        <f t="array" ref="AF37">IF(AG37&lt;&gt;"",INDEX(TextNachTagImJahr,AD37-DATE(N($D$7),1,0),1)," ")</f>
        <v xml:space="preserve"> </v>
      </c>
      <c r="AG37" s="10">
        <f t="shared" si="7"/>
        <v>34</v>
      </c>
      <c r="AH37" s="7">
        <f t="shared" si="32"/>
        <v>44830</v>
      </c>
      <c r="AI37" s="8" t="str">
        <f t="shared" si="20"/>
        <v>Mo</v>
      </c>
      <c r="AJ37" s="9" t="str" cm="1">
        <f t="array" ref="AJ37">IF(AK37&lt;&gt;"",INDEX(TextNachTagImJahr,AH37-DATE(N($D$7),1,0),1)," ")</f>
        <v xml:space="preserve">Gerhard </v>
      </c>
      <c r="AK37" s="10">
        <f t="shared" si="8"/>
        <v>39</v>
      </c>
      <c r="AL37" s="7">
        <f t="shared" si="33"/>
        <v>44860</v>
      </c>
      <c r="AM37" s="8" t="str">
        <f t="shared" si="21"/>
        <v>Mi</v>
      </c>
      <c r="AN37" s="9" t="str" cm="1">
        <f t="array" ref="AN37">IF(AO37&lt;&gt;"",INDEX(TextNachTagImJahr,AL37-DATE(N($D$7),1,0),1)," ")</f>
        <v xml:space="preserve"> </v>
      </c>
      <c r="AO37" s="10">
        <f t="shared" si="9"/>
        <v>43</v>
      </c>
      <c r="AP37" s="7">
        <f t="shared" si="34"/>
        <v>44891</v>
      </c>
      <c r="AQ37" s="8" t="str">
        <f t="shared" si="22"/>
        <v>Sa</v>
      </c>
      <c r="AR37" s="9" t="str" cm="1">
        <f t="array" ref="AR37">IF(AS37&lt;&gt;"",INDEX(TextNachTagImJahr,AP37-DATE(N($D$7),1,0),1)," ")</f>
        <v xml:space="preserve">WHG-01 </v>
      </c>
      <c r="AS37" s="10">
        <f t="shared" si="10"/>
        <v>48</v>
      </c>
      <c r="AT37" s="7">
        <f t="shared" si="35"/>
        <v>44921</v>
      </c>
      <c r="AU37" s="8" t="str">
        <f t="shared" si="23"/>
        <v>Mo</v>
      </c>
      <c r="AV37" s="9" t="str" cm="1">
        <f t="array" ref="AV37">IF(AW37&lt;&gt;"",INDEX(TextNachTagImJahr,AT37-DATE(N($D$7),1,0),1)," ")</f>
        <v xml:space="preserve">Tel.: 0761 </v>
      </c>
      <c r="AW37" s="10">
        <f t="shared" si="11"/>
        <v>52</v>
      </c>
      <c r="AX37" s="58" t="s">
        <v>49</v>
      </c>
      <c r="AY37" s="58" t="s">
        <v>49</v>
      </c>
    </row>
    <row r="38" spans="1:51" s="11" customFormat="1" ht="14.25">
      <c r="B38" s="7">
        <f t="shared" si="24"/>
        <v>44588</v>
      </c>
      <c r="C38" s="8" t="str">
        <f t="shared" si="12"/>
        <v>Do</v>
      </c>
      <c r="D38" s="9" t="str" cm="1">
        <f t="array" ref="D38">IF(E38&lt;&gt;"",INDEX(TextNachTagImJahr,B38-DATE(N($D$7),1,0),1)," ")</f>
        <v xml:space="preserve"> </v>
      </c>
      <c r="E38" s="10">
        <f t="shared" si="0"/>
        <v>4</v>
      </c>
      <c r="F38" s="7">
        <f t="shared" si="25"/>
        <v>44619</v>
      </c>
      <c r="G38" s="8" t="str">
        <f t="shared" si="13"/>
        <v>So</v>
      </c>
      <c r="H38" s="9" t="str" cm="1">
        <f t="array" ref="H38">IF(I38&lt;&gt;"",INDEX(TextNachTagImJahr,F38-DATE(N($D$7),1,0),1)," ")</f>
        <v xml:space="preserve">Thomann </v>
      </c>
      <c r="I38" s="10">
        <f t="shared" si="1"/>
        <v>9</v>
      </c>
      <c r="J38" s="7">
        <f t="shared" si="26"/>
        <v>44647</v>
      </c>
      <c r="K38" s="8" t="str">
        <f t="shared" si="14"/>
        <v>So</v>
      </c>
      <c r="L38" s="9" t="str" cm="1">
        <f t="array" ref="L38">IF(M38&lt;&gt;"",INDEX(TextNachTagImJahr,J38-DATE(N($D$7),1,0),1)," ")</f>
        <v xml:space="preserve">Matys </v>
      </c>
      <c r="M38" s="10">
        <f t="shared" si="2"/>
        <v>13</v>
      </c>
      <c r="N38" s="7">
        <f t="shared" si="27"/>
        <v>44678</v>
      </c>
      <c r="O38" s="8" t="str">
        <f t="shared" si="15"/>
        <v>Mi</v>
      </c>
      <c r="P38" s="9" t="str" cm="1">
        <f t="array" ref="P38">IF(Q38&lt;&gt;"",INDEX(TextNachTagImJahr,N38-DATE(N($D$7),1,0),1)," ")</f>
        <v xml:space="preserve"> </v>
      </c>
      <c r="Q38" s="10">
        <f t="shared" si="3"/>
        <v>17</v>
      </c>
      <c r="R38" s="7">
        <f t="shared" si="28"/>
        <v>44708</v>
      </c>
      <c r="S38" s="8" t="str">
        <f t="shared" si="16"/>
        <v>Fr</v>
      </c>
      <c r="T38" s="9" t="str" cm="1">
        <f t="array" ref="T38">IF(U38&lt;&gt;"",INDEX(TextNachTagImJahr,R38-DATE(N($D$7),1,0),1)," ")</f>
        <v xml:space="preserve"> </v>
      </c>
      <c r="U38" s="10">
        <f t="shared" si="4"/>
        <v>21</v>
      </c>
      <c r="V38" s="7">
        <f t="shared" si="29"/>
        <v>44739</v>
      </c>
      <c r="W38" s="8" t="str">
        <f t="shared" si="17"/>
        <v>Mo</v>
      </c>
      <c r="X38" s="9" t="str" cm="1">
        <f t="array" ref="X38">IF(Y38&lt;&gt;"",INDEX(TextNachTagImJahr,V38-DATE(N($D$7),1,0),1)," ")</f>
        <v xml:space="preserve">mal </v>
      </c>
      <c r="Y38" s="10">
        <f t="shared" si="5"/>
        <v>26</v>
      </c>
      <c r="Z38" s="7">
        <f t="shared" si="30"/>
        <v>44769</v>
      </c>
      <c r="AA38" s="8" t="str">
        <f t="shared" si="18"/>
        <v>Mi</v>
      </c>
      <c r="AB38" s="9" t="str" cm="1">
        <f t="array" ref="AB38">IF(AC38&lt;&gt;"",INDEX(TextNachTagImJahr,Z38-DATE(N($D$7),1,0),1)," ")</f>
        <v xml:space="preserve"> </v>
      </c>
      <c r="AC38" s="10">
        <f t="shared" si="6"/>
        <v>30</v>
      </c>
      <c r="AD38" s="7">
        <f t="shared" si="31"/>
        <v>44800</v>
      </c>
      <c r="AE38" s="8" t="str">
        <f t="shared" si="19"/>
        <v>Sa</v>
      </c>
      <c r="AF38" s="9" t="str" cm="1">
        <f t="array" ref="AF38">IF(AG38&lt;&gt;"",INDEX(TextNachTagImJahr,AD38-DATE(N($D$7),1,0),1)," ")</f>
        <v xml:space="preserve">Wohnung 3 </v>
      </c>
      <c r="AG38" s="10">
        <f t="shared" si="7"/>
        <v>35</v>
      </c>
      <c r="AH38" s="7">
        <f t="shared" si="32"/>
        <v>44831</v>
      </c>
      <c r="AI38" s="8" t="str">
        <f t="shared" si="20"/>
        <v>Di</v>
      </c>
      <c r="AJ38" s="9" t="str" cm="1">
        <f t="array" ref="AJ38">IF(AK38&lt;&gt;"",INDEX(TextNachTagImJahr,AH38-DATE(N($D$7),1,0),1)," ")</f>
        <v xml:space="preserve"> </v>
      </c>
      <c r="AK38" s="10">
        <f t="shared" si="8"/>
        <v>39</v>
      </c>
      <c r="AL38" s="7">
        <f t="shared" si="33"/>
        <v>44861</v>
      </c>
      <c r="AM38" s="8" t="str">
        <f t="shared" si="21"/>
        <v>Do</v>
      </c>
      <c r="AN38" s="9" t="str" cm="1">
        <f t="array" ref="AN38">IF(AO38&lt;&gt;"",INDEX(TextNachTagImJahr,AL38-DATE(N($D$7),1,0),1)," ")</f>
        <v xml:space="preserve"> </v>
      </c>
      <c r="AO38" s="10">
        <f t="shared" si="9"/>
        <v>43</v>
      </c>
      <c r="AP38" s="7">
        <f t="shared" si="34"/>
        <v>44892</v>
      </c>
      <c r="AQ38" s="8" t="str">
        <f t="shared" si="22"/>
        <v>So</v>
      </c>
      <c r="AR38" s="9" t="str" cm="1">
        <f t="array" ref="AR38">IF(AS38&lt;&gt;"",INDEX(TextNachTagImJahr,AP38-DATE(N($D$7),1,0),1)," ")</f>
        <v xml:space="preserve">Thomann </v>
      </c>
      <c r="AS38" s="10">
        <f t="shared" si="10"/>
        <v>48</v>
      </c>
      <c r="AT38" s="7">
        <f t="shared" si="35"/>
        <v>44922</v>
      </c>
      <c r="AU38" s="8" t="str">
        <f t="shared" si="23"/>
        <v>Di</v>
      </c>
      <c r="AV38" s="9" t="str" cm="1">
        <f t="array" ref="AV38">IF(AW38&lt;&gt;"",INDEX(TextNachTagImJahr,AT38-DATE(N($D$7),1,0),1)," ")</f>
        <v xml:space="preserve">881 4402 </v>
      </c>
      <c r="AW38" s="10">
        <f t="shared" si="11"/>
        <v>52</v>
      </c>
      <c r="AX38" s="58" t="s">
        <v>49</v>
      </c>
      <c r="AY38" s="58" t="s">
        <v>49</v>
      </c>
    </row>
    <row r="39" spans="1:51" s="11" customFormat="1" ht="14.25">
      <c r="B39" s="7">
        <f t="shared" si="24"/>
        <v>44589</v>
      </c>
      <c r="C39" s="8" t="str">
        <f t="shared" si="12"/>
        <v>Fr</v>
      </c>
      <c r="D39" s="9" t="str" cm="1">
        <f t="array" ref="D39">IF(E39&lt;&gt;"",INDEX(TextNachTagImJahr,B39-DATE(N($D$7),1,0),1)," ")</f>
        <v xml:space="preserve"> </v>
      </c>
      <c r="E39" s="10">
        <f t="shared" si="0"/>
        <v>4</v>
      </c>
      <c r="F39" s="7">
        <f t="shared" si="25"/>
        <v>44620</v>
      </c>
      <c r="G39" s="8" t="str">
        <f t="shared" si="13"/>
        <v>Mo</v>
      </c>
      <c r="H39" s="9" t="str" cm="1">
        <f t="array" ref="H39">IF(I39&lt;&gt;"",INDEX(TextNachTagImJahr,F39-DATE(N($D$7),1,0),1)," ")</f>
        <v xml:space="preserve">Gerhard </v>
      </c>
      <c r="I39" s="10">
        <f t="shared" si="1"/>
        <v>9</v>
      </c>
      <c r="J39" s="7">
        <f t="shared" si="26"/>
        <v>44648</v>
      </c>
      <c r="K39" s="8" t="str">
        <f t="shared" si="14"/>
        <v>Mo</v>
      </c>
      <c r="L39" s="9" t="str" cm="1">
        <f t="array" ref="L39">IF(M39&lt;&gt;"",INDEX(TextNachTagImJahr,J39-DATE(N($D$7),1,0),1)," ")</f>
        <v xml:space="preserve">Tel.: 0761 </v>
      </c>
      <c r="M39" s="10">
        <f t="shared" si="2"/>
        <v>13</v>
      </c>
      <c r="N39" s="7">
        <f t="shared" si="27"/>
        <v>44679</v>
      </c>
      <c r="O39" s="8" t="str">
        <f t="shared" si="15"/>
        <v>Do</v>
      </c>
      <c r="P39" s="9" t="str" cm="1">
        <f t="array" ref="P39">IF(Q39&lt;&gt;"",INDEX(TextNachTagImJahr,N39-DATE(N($D$7),1,0),1)," ")</f>
        <v xml:space="preserve"> </v>
      </c>
      <c r="Q39" s="10">
        <f t="shared" si="3"/>
        <v>17</v>
      </c>
      <c r="R39" s="7">
        <f t="shared" si="28"/>
        <v>44709</v>
      </c>
      <c r="S39" s="8" t="str">
        <f t="shared" si="16"/>
        <v>Sa</v>
      </c>
      <c r="T39" s="9" t="str" cm="1">
        <f t="array" ref="T39">IF(U39&lt;&gt;"",INDEX(TextNachTagImJahr,R39-DATE(N($D$7),1,0),1)," ")</f>
        <v xml:space="preserve">Ingolf </v>
      </c>
      <c r="U39" s="10">
        <f t="shared" si="4"/>
        <v>22</v>
      </c>
      <c r="V39" s="7">
        <f t="shared" si="29"/>
        <v>44740</v>
      </c>
      <c r="W39" s="8" t="str">
        <f t="shared" si="17"/>
        <v>Di</v>
      </c>
      <c r="X39" s="9" t="str" cm="1">
        <f t="array" ref="X39">IF(Y39&lt;&gt;"",INDEX(TextNachTagImJahr,V39-DATE(N($D$7),1,0),1)," ")</f>
        <v xml:space="preserve">sehen </v>
      </c>
      <c r="Y39" s="10">
        <f t="shared" si="5"/>
        <v>26</v>
      </c>
      <c r="Z39" s="7">
        <f t="shared" si="30"/>
        <v>44770</v>
      </c>
      <c r="AA39" s="8" t="str">
        <f t="shared" si="18"/>
        <v>Do</v>
      </c>
      <c r="AB39" s="9" t="str" cm="1">
        <f t="array" ref="AB39">IF(AC39&lt;&gt;"",INDEX(TextNachTagImJahr,Z39-DATE(N($D$7),1,0),1)," ")</f>
        <v xml:space="preserve"> </v>
      </c>
      <c r="AC39" s="10">
        <f t="shared" si="6"/>
        <v>30</v>
      </c>
      <c r="AD39" s="7">
        <f t="shared" si="31"/>
        <v>44801</v>
      </c>
      <c r="AE39" s="8" t="str">
        <f t="shared" si="19"/>
        <v>So</v>
      </c>
      <c r="AF39" s="9" t="str" cm="1">
        <f t="array" ref="AF39">IF(AG39&lt;&gt;"",INDEX(TextNachTagImJahr,AD39-DATE(N($D$7),1,0),1)," ")</f>
        <v xml:space="preserve">Dritter </v>
      </c>
      <c r="AG39" s="10">
        <f t="shared" si="7"/>
        <v>35</v>
      </c>
      <c r="AH39" s="7">
        <f t="shared" si="32"/>
        <v>44832</v>
      </c>
      <c r="AI39" s="8" t="str">
        <f t="shared" si="20"/>
        <v>Mi</v>
      </c>
      <c r="AJ39" s="9" t="str" cm="1">
        <f t="array" ref="AJ39">IF(AK39&lt;&gt;"",INDEX(TextNachTagImJahr,AH39-DATE(N($D$7),1,0),1)," ")</f>
        <v xml:space="preserve"> </v>
      </c>
      <c r="AK39" s="10">
        <f t="shared" si="8"/>
        <v>39</v>
      </c>
      <c r="AL39" s="7">
        <f t="shared" si="33"/>
        <v>44862</v>
      </c>
      <c r="AM39" s="8" t="str">
        <f t="shared" si="21"/>
        <v>Fr</v>
      </c>
      <c r="AN39" s="9" t="str" cm="1">
        <f t="array" ref="AN39">IF(AO39&lt;&gt;"",INDEX(TextNachTagImJahr,AL39-DATE(N($D$7),1,0),1)," ")</f>
        <v xml:space="preserve"> </v>
      </c>
      <c r="AO39" s="10">
        <f t="shared" si="9"/>
        <v>43</v>
      </c>
      <c r="AP39" s="7">
        <f t="shared" si="34"/>
        <v>44893</v>
      </c>
      <c r="AQ39" s="8" t="str">
        <f t="shared" si="22"/>
        <v>Mo</v>
      </c>
      <c r="AR39" s="9" t="str" cm="1">
        <f t="array" ref="AR39">IF(AS39&lt;&gt;"",INDEX(TextNachTagImJahr,AP39-DATE(N($D$7),1,0),1)," ")</f>
        <v xml:space="preserve">Gerhard </v>
      </c>
      <c r="AS39" s="10">
        <f t="shared" si="10"/>
        <v>48</v>
      </c>
      <c r="AT39" s="7">
        <f t="shared" si="35"/>
        <v>44923</v>
      </c>
      <c r="AU39" s="8" t="str">
        <f t="shared" si="23"/>
        <v>Mi</v>
      </c>
      <c r="AV39" s="9" t="str" cm="1">
        <f t="array" ref="AV39">IF(AW39&lt;&gt;"",INDEX(TextNachTagImJahr,AT39-DATE(N($D$7),1,0),1)," ")</f>
        <v xml:space="preserve"> </v>
      </c>
      <c r="AW39" s="10">
        <f t="shared" si="11"/>
        <v>52</v>
      </c>
      <c r="AX39" s="58" t="s">
        <v>49</v>
      </c>
      <c r="AY39" s="58" t="s">
        <v>49</v>
      </c>
    </row>
    <row r="40" spans="1:51" s="11" customFormat="1" ht="14.25">
      <c r="B40" s="7">
        <f t="shared" si="24"/>
        <v>44590</v>
      </c>
      <c r="C40" s="8" t="str">
        <f t="shared" si="12"/>
        <v>Sa</v>
      </c>
      <c r="D40" s="9" t="str" cm="1">
        <f t="array" ref="D40">IF(E40&lt;&gt;"",INDEX(TextNachTagImJahr,B40-DATE(N($D$7),1,0),1)," ")</f>
        <v xml:space="preserve">Wohnung 3 </v>
      </c>
      <c r="E40" s="10">
        <f t="shared" si="0"/>
        <v>5</v>
      </c>
      <c r="F40" s="7" t="str">
        <f t="shared" si="25"/>
        <v/>
      </c>
      <c r="G40" s="8" t="str">
        <f t="shared" si="13"/>
        <v/>
      </c>
      <c r="H40" s="9" t="str" cm="1">
        <f t="array" ref="H40">IF(I40&lt;&gt;"",INDEX(TextNachTagImJahr,F40-DATE(N($D$7),1,0),1)," ")</f>
        <v xml:space="preserve"> </v>
      </c>
      <c r="I40" s="10" t="str">
        <f t="shared" si="1"/>
        <v/>
      </c>
      <c r="J40" s="7">
        <f t="shared" si="26"/>
        <v>44649</v>
      </c>
      <c r="K40" s="8" t="str">
        <f t="shared" si="14"/>
        <v>Di</v>
      </c>
      <c r="L40" s="9" t="str" cm="1">
        <f t="array" ref="L40">IF(M40&lt;&gt;"",INDEX(TextNachTagImJahr,J40-DATE(N($D$7),1,0),1)," ")</f>
        <v xml:space="preserve">881 4402 </v>
      </c>
      <c r="M40" s="10">
        <f t="shared" si="2"/>
        <v>13</v>
      </c>
      <c r="N40" s="7">
        <f t="shared" si="27"/>
        <v>44680</v>
      </c>
      <c r="O40" s="8" t="str">
        <f t="shared" si="15"/>
        <v>Fr</v>
      </c>
      <c r="P40" s="9" t="str" cm="1">
        <f t="array" ref="P40">IF(Q40&lt;&gt;"",INDEX(TextNachTagImJahr,N40-DATE(N($D$7),1,0),1)," ")</f>
        <v xml:space="preserve"> </v>
      </c>
      <c r="Q40" s="10">
        <f t="shared" si="3"/>
        <v>17</v>
      </c>
      <c r="R40" s="7">
        <f t="shared" si="28"/>
        <v>44710</v>
      </c>
      <c r="S40" s="8" t="str">
        <f t="shared" si="16"/>
        <v>So</v>
      </c>
      <c r="T40" s="9" t="str" cm="1">
        <f t="array" ref="T40">IF(U40&lt;&gt;"",INDEX(TextNachTagImJahr,R40-DATE(N($D$7),1,0),1)," ")</f>
        <v xml:space="preserve">Matys </v>
      </c>
      <c r="U40" s="10">
        <f t="shared" si="4"/>
        <v>22</v>
      </c>
      <c r="V40" s="7">
        <f t="shared" si="29"/>
        <v>44741</v>
      </c>
      <c r="W40" s="8" t="str">
        <f t="shared" si="17"/>
        <v>Mi</v>
      </c>
      <c r="X40" s="9" t="str" cm="1">
        <f t="array" ref="X40">IF(Y40&lt;&gt;"",INDEX(TextNachTagImJahr,V40-DATE(N($D$7),1,0),1)," ")</f>
        <v xml:space="preserve"> </v>
      </c>
      <c r="Y40" s="10">
        <f t="shared" si="5"/>
        <v>26</v>
      </c>
      <c r="Z40" s="7">
        <f t="shared" si="30"/>
        <v>44771</v>
      </c>
      <c r="AA40" s="8" t="str">
        <f t="shared" si="18"/>
        <v>Fr</v>
      </c>
      <c r="AB40" s="9" t="str" cm="1">
        <f t="array" ref="AB40">IF(AC40&lt;&gt;"",INDEX(TextNachTagImJahr,Z40-DATE(N($D$7),1,0),1)," ")</f>
        <v xml:space="preserve"> </v>
      </c>
      <c r="AC40" s="10">
        <f t="shared" si="6"/>
        <v>30</v>
      </c>
      <c r="AD40" s="7">
        <f t="shared" si="31"/>
        <v>44802</v>
      </c>
      <c r="AE40" s="8" t="str">
        <f t="shared" si="19"/>
        <v>Mo</v>
      </c>
      <c r="AF40" s="9" t="str" cm="1">
        <f t="array" ref="AF40">IF(AG40&lt;&gt;"",INDEX(TextNachTagImJahr,AD40-DATE(N($D$7),1,0),1)," ")</f>
        <v xml:space="preserve">mal </v>
      </c>
      <c r="AG40" s="10">
        <f t="shared" si="7"/>
        <v>35</v>
      </c>
      <c r="AH40" s="7">
        <f t="shared" si="32"/>
        <v>44833</v>
      </c>
      <c r="AI40" s="8" t="str">
        <f t="shared" si="20"/>
        <v>Do</v>
      </c>
      <c r="AJ40" s="9" t="str" cm="1">
        <f t="array" ref="AJ40">IF(AK40&lt;&gt;"",INDEX(TextNachTagImJahr,AH40-DATE(N($D$7),1,0),1)," ")</f>
        <v xml:space="preserve"> </v>
      </c>
      <c r="AK40" s="10">
        <f t="shared" si="8"/>
        <v>39</v>
      </c>
      <c r="AL40" s="7">
        <f t="shared" si="33"/>
        <v>44863</v>
      </c>
      <c r="AM40" s="8" t="str">
        <f t="shared" si="21"/>
        <v>Sa</v>
      </c>
      <c r="AN40" s="9" t="str" cm="1">
        <f t="array" ref="AN40">IF(AO40&lt;&gt;"",INDEX(TextNachTagImJahr,AL40-DATE(N($D$7),1,0),1)," ")</f>
        <v xml:space="preserve">Wohnung 3 </v>
      </c>
      <c r="AO40" s="10">
        <f t="shared" si="9"/>
        <v>44</v>
      </c>
      <c r="AP40" s="7">
        <f t="shared" si="34"/>
        <v>44894</v>
      </c>
      <c r="AQ40" s="8" t="str">
        <f t="shared" si="22"/>
        <v>Di</v>
      </c>
      <c r="AR40" s="9" t="str" cm="1">
        <f t="array" ref="AR40">IF(AS40&lt;&gt;"",INDEX(TextNachTagImJahr,AP40-DATE(N($D$7),1,0),1)," ")</f>
        <v xml:space="preserve"> </v>
      </c>
      <c r="AS40" s="10">
        <f t="shared" si="10"/>
        <v>48</v>
      </c>
      <c r="AT40" s="7">
        <f t="shared" si="35"/>
        <v>44924</v>
      </c>
      <c r="AU40" s="8" t="str">
        <f t="shared" si="23"/>
        <v>Do</v>
      </c>
      <c r="AV40" s="9" t="str" cm="1">
        <f t="array" ref="AV40">IF(AW40&lt;&gt;"",INDEX(TextNachTagImJahr,AT40-DATE(N($D$7),1,0),1)," ")</f>
        <v xml:space="preserve"> </v>
      </c>
      <c r="AW40" s="10">
        <f t="shared" si="11"/>
        <v>52</v>
      </c>
      <c r="AX40" s="58" t="s">
        <v>49</v>
      </c>
      <c r="AY40" s="58" t="s">
        <v>49</v>
      </c>
    </row>
    <row r="41" spans="1:51" s="11" customFormat="1" ht="14.25">
      <c r="B41" s="7">
        <f t="shared" si="24"/>
        <v>44591</v>
      </c>
      <c r="C41" s="8" t="str">
        <f t="shared" si="12"/>
        <v>So</v>
      </c>
      <c r="D41" s="9" t="str" cm="1">
        <f t="array" ref="D41">IF(E41&lt;&gt;"",INDEX(TextNachTagImJahr,B41-DATE(N($D$7),1,0),1)," ")</f>
        <v xml:space="preserve">Dritter </v>
      </c>
      <c r="E41" s="10">
        <f t="shared" si="0"/>
        <v>5</v>
      </c>
      <c r="F41" s="12" t="str">
        <f t="shared" si="25"/>
        <v/>
      </c>
      <c r="G41" s="4"/>
      <c r="H41" s="11" t="str" cm="1">
        <f t="array" ref="H41">IF(I41&lt;&gt;"",INDEX(TextNachTagImJahr,F41-DATE(N($D$7),1,0),1)," ")</f>
        <v xml:space="preserve"> </v>
      </c>
      <c r="I41" s="13" t="str">
        <f t="shared" si="1"/>
        <v/>
      </c>
      <c r="J41" s="7">
        <f t="shared" si="26"/>
        <v>44650</v>
      </c>
      <c r="K41" s="8" t="str">
        <f t="shared" si="14"/>
        <v>Mi</v>
      </c>
      <c r="L41" s="9" t="str" cm="1">
        <f t="array" ref="L41">IF(M41&lt;&gt;"",INDEX(TextNachTagImJahr,J41-DATE(N($D$7),1,0),1)," ")</f>
        <v xml:space="preserve"> </v>
      </c>
      <c r="M41" s="10">
        <f t="shared" si="2"/>
        <v>13</v>
      </c>
      <c r="N41" s="7">
        <f t="shared" si="27"/>
        <v>44681</v>
      </c>
      <c r="O41" s="8" t="str">
        <f t="shared" si="15"/>
        <v>Sa</v>
      </c>
      <c r="P41" s="9" t="str" cm="1">
        <f t="array" ref="P41">IF(Q41&lt;&gt;"",INDEX(TextNachTagImJahr,N41-DATE(N($D$7),1,0),1)," ")</f>
        <v xml:space="preserve">WHG-01 </v>
      </c>
      <c r="Q41" s="10">
        <f t="shared" si="3"/>
        <v>18</v>
      </c>
      <c r="R41" s="7">
        <f t="shared" si="28"/>
        <v>44711</v>
      </c>
      <c r="S41" s="8" t="str">
        <f t="shared" si="16"/>
        <v>Mo</v>
      </c>
      <c r="T41" s="9" t="str" cm="1">
        <f t="array" ref="T41">IF(U41&lt;&gt;"",INDEX(TextNachTagImJahr,R41-DATE(N($D$7),1,0),1)," ")</f>
        <v xml:space="preserve">Tel.: 0761 </v>
      </c>
      <c r="U41" s="10">
        <f t="shared" si="4"/>
        <v>22</v>
      </c>
      <c r="V41" s="7">
        <f t="shared" si="29"/>
        <v>44742</v>
      </c>
      <c r="W41" s="8" t="str">
        <f t="shared" si="17"/>
        <v>Do</v>
      </c>
      <c r="X41" s="9" t="str" cm="1">
        <f t="array" ref="X41">IF(Y41&lt;&gt;"",INDEX(TextNachTagImJahr,V41-DATE(N($D$7),1,0),1)," ")</f>
        <v xml:space="preserve"> </v>
      </c>
      <c r="Y41" s="10">
        <f t="shared" si="5"/>
        <v>26</v>
      </c>
      <c r="Z41" s="7">
        <f t="shared" si="30"/>
        <v>44772</v>
      </c>
      <c r="AA41" s="8" t="str">
        <f t="shared" si="18"/>
        <v>Sa</v>
      </c>
      <c r="AB41" s="9" t="str" cm="1">
        <f t="array" ref="AB41">IF(AC41&lt;&gt;"",INDEX(TextNachTagImJahr,Z41-DATE(N($D$7),1,0),1)," ")</f>
        <v xml:space="preserve">Ingolf </v>
      </c>
      <c r="AC41" s="10">
        <f t="shared" si="6"/>
        <v>31</v>
      </c>
      <c r="AD41" s="7">
        <f t="shared" si="31"/>
        <v>44803</v>
      </c>
      <c r="AE41" s="8" t="str">
        <f t="shared" si="19"/>
        <v>Di</v>
      </c>
      <c r="AF41" s="9" t="str" cm="1">
        <f t="array" ref="AF41">IF(AG41&lt;&gt;"",INDEX(TextNachTagImJahr,AD41-DATE(N($D$7),1,0),1)," ")</f>
        <v xml:space="preserve">sehen </v>
      </c>
      <c r="AG41" s="10">
        <f t="shared" si="7"/>
        <v>35</v>
      </c>
      <c r="AH41" s="7">
        <f t="shared" si="32"/>
        <v>44834</v>
      </c>
      <c r="AI41" s="8" t="str">
        <f t="shared" si="20"/>
        <v>Fr</v>
      </c>
      <c r="AJ41" s="9" t="str" cm="1">
        <f t="array" ref="AJ41">IF(AK41&lt;&gt;"",INDEX(TextNachTagImJahr,AH41-DATE(N($D$7),1,0),1)," ")</f>
        <v xml:space="preserve"> </v>
      </c>
      <c r="AK41" s="10">
        <f t="shared" si="8"/>
        <v>39</v>
      </c>
      <c r="AL41" s="7">
        <f t="shared" si="33"/>
        <v>44864</v>
      </c>
      <c r="AM41" s="8" t="str">
        <f t="shared" si="21"/>
        <v>So</v>
      </c>
      <c r="AN41" s="9" t="str" cm="1">
        <f t="array" ref="AN41">IF(AO41&lt;&gt;"",INDEX(TextNachTagImJahr,AL41-DATE(N($D$7),1,0),1)," ")</f>
        <v xml:space="preserve">Dritter </v>
      </c>
      <c r="AO41" s="10">
        <f t="shared" si="9"/>
        <v>44</v>
      </c>
      <c r="AP41" s="7">
        <f t="shared" si="34"/>
        <v>44895</v>
      </c>
      <c r="AQ41" s="8" t="str">
        <f t="shared" si="22"/>
        <v>Mi</v>
      </c>
      <c r="AR41" s="9" t="str" cm="1">
        <f t="array" ref="AR41">IF(AS41&lt;&gt;"",INDEX(TextNachTagImJahr,AP41-DATE(N($D$7),1,0),1)," ")</f>
        <v xml:space="preserve"> </v>
      </c>
      <c r="AS41" s="10">
        <f t="shared" si="10"/>
        <v>48</v>
      </c>
      <c r="AT41" s="7">
        <f t="shared" si="35"/>
        <v>44925</v>
      </c>
      <c r="AU41" s="8" t="str">
        <f t="shared" si="23"/>
        <v>Fr</v>
      </c>
      <c r="AV41" s="9" t="str" cm="1">
        <f t="array" ref="AV41">IF(AW41&lt;&gt;"",INDEX(TextNachTagImJahr,AT41-DATE(N($D$7),1,0),1)," ")</f>
        <v xml:space="preserve"> </v>
      </c>
      <c r="AW41" s="10">
        <f t="shared" si="11"/>
        <v>52</v>
      </c>
      <c r="AX41" s="58" t="s">
        <v>49</v>
      </c>
      <c r="AY41" s="58" t="s">
        <v>49</v>
      </c>
    </row>
    <row r="42" spans="1:51" s="11" customFormat="1" ht="15" thickBot="1">
      <c r="B42" s="14">
        <f t="shared" si="24"/>
        <v>44592</v>
      </c>
      <c r="C42" s="15" t="str">
        <f t="shared" si="12"/>
        <v>Mo</v>
      </c>
      <c r="D42" s="16" t="str" cm="1">
        <f t="array" ref="D42">IF(E42&lt;&gt;"",INDEX(TextNachTagImJahr,B42-DATE(N($D$7),1,0),1)," ")</f>
        <v xml:space="preserve">mal </v>
      </c>
      <c r="E42" s="17">
        <f t="shared" si="0"/>
        <v>5</v>
      </c>
      <c r="F42" s="18" t="str">
        <f t="shared" si="25"/>
        <v/>
      </c>
      <c r="G42" s="19"/>
      <c r="H42" s="20" t="str" cm="1">
        <f t="array" ref="H42">IF(I42&lt;&gt;"",INDEX(TextNachTagImJahr,F42-DATE(N($D$7),1,0),1)," ")</f>
        <v xml:space="preserve"> </v>
      </c>
      <c r="I42" s="21" t="str">
        <f t="shared" si="1"/>
        <v/>
      </c>
      <c r="J42" s="14">
        <f t="shared" si="26"/>
        <v>44651</v>
      </c>
      <c r="K42" s="15" t="str">
        <f t="shared" si="14"/>
        <v>Do</v>
      </c>
      <c r="L42" s="16" t="str" cm="1">
        <f t="array" ref="L42">IF(M42&lt;&gt;"",INDEX(TextNachTagImJahr,J42-DATE(N($D$7),1,0),1)," ")</f>
        <v xml:space="preserve"> </v>
      </c>
      <c r="M42" s="17">
        <f t="shared" si="2"/>
        <v>13</v>
      </c>
      <c r="N42" s="22" t="str">
        <f t="shared" si="27"/>
        <v/>
      </c>
      <c r="O42" s="19"/>
      <c r="P42" s="20" t="str" cm="1">
        <f t="array" ref="P42">IF(Q42&lt;&gt;"",INDEX(TextNachTagImJahr,N42-DATE(N($D$7),1,0),1)," ")</f>
        <v xml:space="preserve"> </v>
      </c>
      <c r="Q42" s="21" t="str">
        <f t="shared" si="3"/>
        <v/>
      </c>
      <c r="R42" s="14">
        <f t="shared" si="28"/>
        <v>44712</v>
      </c>
      <c r="S42" s="15" t="str">
        <f t="shared" si="16"/>
        <v>Di</v>
      </c>
      <c r="T42" s="16" t="str" cm="1">
        <f t="array" ref="T42">IF(U42&lt;&gt;"",INDEX(TextNachTagImJahr,R42-DATE(N($D$7),1,0),1)," ")</f>
        <v xml:space="preserve">881 4402 </v>
      </c>
      <c r="U42" s="17">
        <f t="shared" si="4"/>
        <v>22</v>
      </c>
      <c r="V42" s="22" t="str">
        <f t="shared" si="29"/>
        <v/>
      </c>
      <c r="W42" s="19"/>
      <c r="X42" s="20" t="str" cm="1">
        <f t="array" ref="X42">IF(Y42&lt;&gt;"",INDEX(TextNachTagImJahr,V42-DATE(N($D$7),1,0),1)," ")</f>
        <v xml:space="preserve"> </v>
      </c>
      <c r="Y42" s="21" t="str">
        <f t="shared" si="5"/>
        <v/>
      </c>
      <c r="Z42" s="14">
        <f t="shared" si="30"/>
        <v>44773</v>
      </c>
      <c r="AA42" s="15" t="str">
        <f t="shared" si="18"/>
        <v>So</v>
      </c>
      <c r="AB42" s="16" t="str" cm="1">
        <f t="array" ref="AB42">IF(AC42&lt;&gt;"",INDEX(TextNachTagImJahr,Z42-DATE(N($D$7),1,0),1)," ")</f>
        <v xml:space="preserve">Matys </v>
      </c>
      <c r="AC42" s="17">
        <f t="shared" si="6"/>
        <v>31</v>
      </c>
      <c r="AD42" s="14">
        <f t="shared" si="31"/>
        <v>44804</v>
      </c>
      <c r="AE42" s="15" t="str">
        <f t="shared" si="19"/>
        <v>Mi</v>
      </c>
      <c r="AF42" s="16" t="str" cm="1">
        <f t="array" ref="AF42">IF(AG42&lt;&gt;"",INDEX(TextNachTagImJahr,AD42-DATE(N($D$7),1,0),1)," ")</f>
        <v xml:space="preserve"> </v>
      </c>
      <c r="AG42" s="17">
        <f t="shared" si="7"/>
        <v>35</v>
      </c>
      <c r="AH42" s="14" t="str">
        <f t="shared" si="32"/>
        <v/>
      </c>
      <c r="AI42" s="15" t="str">
        <f t="shared" si="20"/>
        <v/>
      </c>
      <c r="AJ42" s="16" t="str" cm="1">
        <f t="array" ref="AJ42">IF(AK42&lt;&gt;"",INDEX(TextNachTagImJahr,AH42-DATE(N($D$7),1,0),1)," ")</f>
        <v xml:space="preserve"> </v>
      </c>
      <c r="AK42" s="17" t="str">
        <f t="shared" si="8"/>
        <v/>
      </c>
      <c r="AL42" s="14">
        <f t="shared" si="33"/>
        <v>44865</v>
      </c>
      <c r="AM42" s="15" t="str">
        <f t="shared" si="21"/>
        <v>Mo</v>
      </c>
      <c r="AN42" s="16" t="str" cm="1">
        <f t="array" ref="AN42">IF(AO42&lt;&gt;"",INDEX(TextNachTagImJahr,AL42-DATE(N($D$7),1,0),1)," ")</f>
        <v xml:space="preserve">mal </v>
      </c>
      <c r="AO42" s="17">
        <f t="shared" si="9"/>
        <v>44</v>
      </c>
      <c r="AP42" s="14" t="str">
        <f t="shared" si="34"/>
        <v/>
      </c>
      <c r="AQ42" s="15" t="str">
        <f t="shared" si="22"/>
        <v/>
      </c>
      <c r="AR42" s="16" t="str" cm="1">
        <f t="array" ref="AR42">IF(AS42&lt;&gt;"",INDEX(TextNachTagImJahr,AP42-DATE(N($D$7),1,0),1)," ")</f>
        <v xml:space="preserve"> </v>
      </c>
      <c r="AS42" s="17" t="str">
        <f t="shared" si="10"/>
        <v/>
      </c>
      <c r="AT42" s="14">
        <f t="shared" si="35"/>
        <v>44926</v>
      </c>
      <c r="AU42" s="15" t="str">
        <f t="shared" si="23"/>
        <v>Sa</v>
      </c>
      <c r="AV42" s="16" t="str" cm="1">
        <f t="array" ref="AV42">IF(AW42&lt;&gt;"",INDEX(TextNachTagImJahr,AT42-DATE(N($D$7),1,0),1)," ")</f>
        <v xml:space="preserve">Wohnung 3 </v>
      </c>
      <c r="AW42" s="17">
        <f t="shared" si="11"/>
        <v>53</v>
      </c>
      <c r="AX42" s="58" t="s">
        <v>49</v>
      </c>
      <c r="AY42" s="58" t="s">
        <v>49</v>
      </c>
    </row>
    <row r="43" spans="1:51" s="34" customFormat="1" ht="27.75" customHeight="1">
      <c r="A43" s="31" t="s">
        <v>21</v>
      </c>
      <c r="B43" s="86" t="str">
        <f>Texte!A19</f>
        <v>Wer seinen Verpflichtungen nicht nachkommen kann,
ist verpflichtet jemand Anderen für seine Aufgaben zu organisieren.</v>
      </c>
      <c r="C43" s="86"/>
      <c r="D43" s="86"/>
      <c r="E43" s="86"/>
      <c r="F43" s="86"/>
      <c r="G43" s="86"/>
      <c r="H43" s="86"/>
      <c r="I43" s="86"/>
      <c r="J43" s="86"/>
      <c r="K43" s="86"/>
      <c r="L43" s="86"/>
      <c r="M43" s="32"/>
      <c r="N43" s="83" t="str">
        <f>Texte!A22</f>
        <v xml:space="preserve">
Bei Nichteinhaltung können Regressansprüche entstehen!</v>
      </c>
      <c r="O43" s="83"/>
      <c r="P43" s="83"/>
      <c r="Q43" s="83"/>
      <c r="R43" s="83"/>
      <c r="S43" s="83"/>
      <c r="T43" s="83"/>
      <c r="U43" s="83"/>
      <c r="V43" s="83"/>
      <c r="W43" s="83"/>
      <c r="X43" s="83"/>
      <c r="Y43" s="32"/>
      <c r="Z43" s="82" t="str">
        <f>B43</f>
        <v>Wer seinen Verpflichtungen nicht nachkommen kann,
ist verpflichtet jemand Anderen für seine Aufgaben zu organisieren.</v>
      </c>
      <c r="AA43" s="82"/>
      <c r="AB43" s="82"/>
      <c r="AC43" s="82"/>
      <c r="AD43" s="82"/>
      <c r="AE43" s="82"/>
      <c r="AF43" s="82"/>
      <c r="AG43" s="82"/>
      <c r="AH43" s="82"/>
      <c r="AI43" s="82"/>
      <c r="AJ43" s="82"/>
      <c r="AK43" s="33"/>
      <c r="AL43" s="83" t="str">
        <f>N43</f>
        <v xml:space="preserve">
Bei Nichteinhaltung können Regressansprüche entstehen!</v>
      </c>
      <c r="AM43" s="83"/>
      <c r="AN43" s="83"/>
      <c r="AO43" s="83"/>
      <c r="AP43" s="83"/>
      <c r="AQ43" s="83"/>
      <c r="AR43" s="83"/>
      <c r="AS43" s="83"/>
      <c r="AT43" s="83"/>
      <c r="AU43" s="83"/>
      <c r="AV43" s="83"/>
      <c r="AW43" s="83"/>
    </row>
    <row r="44" spans="1:51" ht="5.25" customHeight="1"/>
  </sheetData>
  <sheetProtection algorithmName="SHA-512" hashValue="JioZMg2VGvX3mfqExp4nITvLc1sgAETfwIkndf89PbFzxVEqNC/w3pu6ua48PjBgz/wrjTKH5ZebH6CnsyGDuQ==" saltValue="HUCkKArCCoP4UVYsMlbdGg==" spinCount="100000" sheet="1" objects="1" scenarios="1"/>
  <mergeCells count="27">
    <mergeCell ref="Z43:AJ43"/>
    <mergeCell ref="AL43:AW43"/>
    <mergeCell ref="J10:Y10"/>
    <mergeCell ref="B10:H10"/>
    <mergeCell ref="Z10:AF10"/>
    <mergeCell ref="AH10:AW10"/>
    <mergeCell ref="N11:Q11"/>
    <mergeCell ref="R11:U11"/>
    <mergeCell ref="V11:Y11"/>
    <mergeCell ref="B43:L43"/>
    <mergeCell ref="N43:X43"/>
    <mergeCell ref="C4:D4"/>
    <mergeCell ref="C3:D3"/>
    <mergeCell ref="F7:I7"/>
    <mergeCell ref="B11:E11"/>
    <mergeCell ref="AT11:AW11"/>
    <mergeCell ref="Z11:AC11"/>
    <mergeCell ref="AD11:AG11"/>
    <mergeCell ref="AH11:AK11"/>
    <mergeCell ref="AL11:AO11"/>
    <mergeCell ref="B9:I9"/>
    <mergeCell ref="J9:Y9"/>
    <mergeCell ref="Z9:AG9"/>
    <mergeCell ref="AH9:AW9"/>
    <mergeCell ref="AP11:AS11"/>
    <mergeCell ref="F11:I11"/>
    <mergeCell ref="J11:M11"/>
  </mergeCells>
  <conditionalFormatting sqref="B12:AW41">
    <cfRule type="expression" dxfId="15" priority="55">
      <formula>WEEKDAY(DATE($D$7,B$1,ROW(B12)-ROW(B$11)+1),2)&lt;&gt;WT</formula>
    </cfRule>
  </conditionalFormatting>
  <conditionalFormatting sqref="B12:AW42">
    <cfRule type="expression" dxfId="14" priority="1">
      <formula>AND(N(B$2)&gt;0,MONTH(DATE($D$7,B$1,ROW(B12)-ROW(B$11)))=B$1,IFERROR(MATCH(DATE($D$7,B$1,ROW(B12)-ROW(B$11)),FT,0),0)&gt;0)</formula>
    </cfRule>
    <cfRule type="expression" dxfId="13" priority="2">
      <formula>AND(N(B$2)&gt;0,WEEKDAY(DATE($D$7,B$1,ROW(B12)-ROW(B$11)),2)&gt;5,MONTH(DATE($D$7,B$1,ROW(B12)-ROW(B$11)))=B$1)</formula>
    </cfRule>
  </conditionalFormatting>
  <conditionalFormatting sqref="B13:AW42">
    <cfRule type="expression" dxfId="12" priority="3">
      <formula>B13=B12</formula>
    </cfRule>
  </conditionalFormatting>
  <conditionalFormatting sqref="B40:AW42">
    <cfRule type="expression" dxfId="11" priority="56">
      <formula>MONTH(DATE($D$7,B$1,ROW(B40)-ROW(B$11)))&lt;&gt;B$1</formula>
    </cfRule>
  </conditionalFormatting>
  <conditionalFormatting sqref="D12:D42 H12:H42 L12:L42 P12:P42 T12:T42 X12:X42 AB12:AB42 AF12:AF42 AJ12:AJ42 AN12:AN42 AR12:AR42 AV12:AV42">
    <cfRule type="expression" dxfId="10" priority="4">
      <formula>(E12&lt;&gt;"")*(INDEX(FarbeZwei,E12,1)=1)</formula>
    </cfRule>
    <cfRule type="expression" dxfId="9" priority="5">
      <formula>(E12&lt;&gt;"")*(INDEX(FarbeZwei,E12,1)=2)</formula>
    </cfRule>
    <cfRule type="expression" dxfId="8" priority="9">
      <formula>(E12&lt;&gt;"")*(INDEX(FarbeZwei,E12,1)=3)</formula>
    </cfRule>
    <cfRule type="expression" dxfId="7" priority="10">
      <formula>(E12&lt;&gt;"")*(INDEX(FarbeZwei,E12,1)=4)</formula>
    </cfRule>
    <cfRule type="expression" dxfId="6" priority="11">
      <formula>(E12&lt;&gt;"")*(INDEX(FarbeZwei,E12,1)=5)</formula>
    </cfRule>
    <cfRule type="expression" dxfId="5" priority="12">
      <formula>(E12&lt;&gt;"")*(INDEX(FarbeZwei,E12,1)=6)</formula>
    </cfRule>
    <cfRule type="expression" dxfId="4" priority="13">
      <formula>(E12&lt;&gt;"")*(INDEX(FarbeZwei,E12,1)=7)</formula>
    </cfRule>
    <cfRule type="expression" dxfId="3" priority="14">
      <formula>(E12&lt;&gt;"")*(INDEX(FarbeZwei,E12,1)=8)</formula>
    </cfRule>
    <cfRule type="expression" dxfId="2" priority="37">
      <formula>(E12&lt;&gt;"")*(INDEX(FarbeZwei,E12,1)=9)</formula>
    </cfRule>
  </conditionalFormatting>
  <conditionalFormatting sqref="F40:I40">
    <cfRule type="expression" dxfId="1" priority="54">
      <formula>$F40=""</formula>
    </cfRule>
  </conditionalFormatting>
  <dataValidations count="2">
    <dataValidation type="list" showInputMessage="1" showErrorMessage="1" sqref="F7:I7" xr:uid="{85B331E1-0083-41DF-9927-1AB99E78DB92}">
      <formula1>WTAuswahl</formula1>
    </dataValidation>
    <dataValidation type="whole" allowBlank="1" showInputMessage="1" showErrorMessage="1" errorTitle="Jahresbereich" error="Es können die Jahre 2015 bis 2025 erfasst werden." promptTitle="Jahresbereich" prompt="Es können die Jahre 2015 bis 2025 erfasst werden." sqref="D7" xr:uid="{9F5E7206-DD41-47F0-91F7-6D5BA4DF43C0}">
      <formula1>2015</formula1>
      <formula2>2025</formula2>
    </dataValidation>
  </dataValidations>
  <printOptions horizontalCentered="1" verticalCentered="1"/>
  <pageMargins left="0.70866141732283472" right="0.70866141732283472" top="0.31496062992125984" bottom="0.39370078740157483" header="0.31496062992125984" footer="0.19685039370078741"/>
  <pageSetup paperSize="9" scale="97" fitToWidth="2" orientation="landscape" horizontalDpi="300" verticalDpi="300" r:id="rId1"/>
  <headerFooter>
    <oddFooter>&amp;L&amp;Z&amp;F&amp;R&amp;D     &amp;P/&amp;N</oddFooter>
  </headerFooter>
  <colBreaks count="1" manualBreakCount="1">
    <brk id="25" min="8" max="42"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9C061-6AA5-427A-B8CA-768C5BE684D8}">
  <sheetPr codeName="Tabelle2">
    <tabColor rgb="FFFFFF00"/>
  </sheetPr>
  <dimension ref="A1:M55"/>
  <sheetViews>
    <sheetView workbookViewId="0">
      <selection activeCell="J1" sqref="J1"/>
    </sheetView>
  </sheetViews>
  <sheetFormatPr baseColWidth="10" defaultRowHeight="12.75" zeroHeight="1"/>
  <cols>
    <col min="1" max="1" width="8.140625" style="2" customWidth="1"/>
    <col min="2" max="5" width="11.42578125" style="2"/>
    <col min="6" max="6" width="12.7109375" style="2" bestFit="1" customWidth="1"/>
    <col min="7" max="16384" width="11.42578125" style="2"/>
  </cols>
  <sheetData>
    <row r="1" spans="1:13" s="1" customFormat="1" ht="15.75">
      <c r="A1" s="1" t="s">
        <v>0</v>
      </c>
      <c r="B1" s="1" t="s">
        <v>1</v>
      </c>
      <c r="C1" s="1">
        <f>COUNT(J:J)</f>
        <v>3</v>
      </c>
      <c r="D1" s="1" t="s">
        <v>37</v>
      </c>
      <c r="F1" s="27"/>
      <c r="G1" s="3" t="s">
        <v>8</v>
      </c>
      <c r="J1" s="2" cm="1">
        <f t="array" ref="J1:M3">_xlfn._xlws.FILTER(Tabelle1[],Tabelle1[Objekt]=Objekt)</f>
        <v>1</v>
      </c>
      <c r="K1" s="2" t="str">
        <v>WHG-01; Thomann; Gerhard</v>
      </c>
      <c r="L1" s="2">
        <v>0</v>
      </c>
      <c r="M1" s="1">
        <v>1</v>
      </c>
    </row>
    <row r="2" spans="1:13">
      <c r="A2" s="2">
        <v>1</v>
      </c>
      <c r="B2" s="3" t="str" cm="1">
        <f t="array" ref="B2">INDEX(K:K,C2+1,1)</f>
        <v>Ingolf; Matys; Tel.: 0761; 881 4402</v>
      </c>
      <c r="C2" s="2">
        <f>IFERROR(MATCH("x",L:L,0)-1,0)</f>
        <v>1</v>
      </c>
      <c r="D2" s="2" cm="1">
        <f t="array" ref="D2">INDEX(M:M,C2+1,1)</f>
        <v>2</v>
      </c>
      <c r="F2" s="27"/>
      <c r="G2" s="3" t="s">
        <v>9</v>
      </c>
      <c r="J2" s="2">
        <v>1</v>
      </c>
      <c r="K2" s="2" t="str">
        <v>Ingolf; Matys; Tel.: 0761; 881 4402</v>
      </c>
      <c r="L2" s="2" t="str">
        <v>x</v>
      </c>
      <c r="M2" s="2">
        <v>2</v>
      </c>
    </row>
    <row r="3" spans="1:13">
      <c r="A3" s="2">
        <f t="shared" ref="A3:A34" si="0">A2+1</f>
        <v>2</v>
      </c>
      <c r="B3" s="3" t="str" cm="1">
        <f t="array" ref="B3">INDEX(K:K,C3+1,1)</f>
        <v>Wohnung 3; Dritter; mal;sehen</v>
      </c>
      <c r="C3" s="2">
        <f t="shared" ref="C3:C34" si="1">MOD(C2+1,C$1)</f>
        <v>2</v>
      </c>
      <c r="D3" s="2" cm="1">
        <f t="array" ref="D3">INDEX(M:M,C3+1,1)</f>
        <v>3</v>
      </c>
      <c r="F3" s="27"/>
      <c r="G3" s="3" t="s">
        <v>10</v>
      </c>
      <c r="J3" s="2">
        <v>1</v>
      </c>
      <c r="K3" s="2" t="str">
        <v>Wohnung 3; Dritter; mal;sehen</v>
      </c>
      <c r="L3" s="2">
        <v>0</v>
      </c>
      <c r="M3" s="2">
        <v>3</v>
      </c>
    </row>
    <row r="4" spans="1:13">
      <c r="A4" s="2">
        <f t="shared" si="0"/>
        <v>3</v>
      </c>
      <c r="B4" s="3" t="str" cm="1">
        <f t="array" ref="B4">INDEX(K:K,C4+1,1)</f>
        <v>WHG-01; Thomann; Gerhard</v>
      </c>
      <c r="C4" s="2">
        <f t="shared" si="1"/>
        <v>0</v>
      </c>
      <c r="D4" s="2" cm="1">
        <f t="array" ref="D4">INDEX(M:M,C4+1,1)</f>
        <v>1</v>
      </c>
      <c r="F4" s="27"/>
      <c r="G4" s="3" t="s">
        <v>11</v>
      </c>
    </row>
    <row r="5" spans="1:13">
      <c r="A5" s="2">
        <f t="shared" si="0"/>
        <v>4</v>
      </c>
      <c r="B5" s="3" t="str" cm="1">
        <f t="array" ref="B5">INDEX(K:K,C5+1,1)</f>
        <v>Ingolf; Matys; Tel.: 0761; 881 4402</v>
      </c>
      <c r="C5" s="2">
        <f t="shared" si="1"/>
        <v>1</v>
      </c>
      <c r="D5" s="2" cm="1">
        <f t="array" ref="D5">INDEX(M:M,C5+1,1)</f>
        <v>2</v>
      </c>
      <c r="F5" s="27"/>
      <c r="G5" s="3" t="s">
        <v>12</v>
      </c>
    </row>
    <row r="6" spans="1:13">
      <c r="A6" s="2">
        <f t="shared" si="0"/>
        <v>5</v>
      </c>
      <c r="B6" s="3" t="str" cm="1">
        <f t="array" ref="B6">INDEX(K:K,C6+1,1)</f>
        <v>Wohnung 3; Dritter; mal;sehen</v>
      </c>
      <c r="C6" s="2">
        <f t="shared" si="1"/>
        <v>2</v>
      </c>
      <c r="D6" s="2" cm="1">
        <f t="array" ref="D6">INDEX(M:M,C6+1,1)</f>
        <v>3</v>
      </c>
      <c r="F6" s="27"/>
      <c r="G6" s="3" t="s">
        <v>13</v>
      </c>
    </row>
    <row r="7" spans="1:13">
      <c r="A7" s="2">
        <f t="shared" si="0"/>
        <v>6</v>
      </c>
      <c r="B7" s="3" t="str" cm="1">
        <f t="array" ref="B7">INDEX(K:K,C7+1,1)</f>
        <v>WHG-01; Thomann; Gerhard</v>
      </c>
      <c r="C7" s="2">
        <f t="shared" si="1"/>
        <v>0</v>
      </c>
      <c r="D7" s="2" cm="1">
        <f t="array" ref="D7">INDEX(M:M,C7+1,1)</f>
        <v>1</v>
      </c>
      <c r="F7" s="27"/>
      <c r="G7" s="3" t="s">
        <v>14</v>
      </c>
    </row>
    <row r="8" spans="1:13">
      <c r="A8" s="2">
        <f t="shared" si="0"/>
        <v>7</v>
      </c>
      <c r="B8" s="3" t="str" cm="1">
        <f t="array" ref="B8">INDEX(K:K,C8+1,1)</f>
        <v>Ingolf; Matys; Tel.: 0761; 881 4402</v>
      </c>
      <c r="C8" s="2">
        <f t="shared" si="1"/>
        <v>1</v>
      </c>
      <c r="D8" s="2" cm="1">
        <f t="array" ref="D8">INDEX(M:M,C8+1,1)</f>
        <v>2</v>
      </c>
    </row>
    <row r="9" spans="1:13">
      <c r="A9" s="2">
        <f t="shared" si="0"/>
        <v>8</v>
      </c>
      <c r="B9" s="3" t="str" cm="1">
        <f t="array" ref="B9">INDEX(K:K,C9+1,1)</f>
        <v>Wohnung 3; Dritter; mal;sehen</v>
      </c>
      <c r="C9" s="2">
        <f t="shared" si="1"/>
        <v>2</v>
      </c>
      <c r="D9" s="2" cm="1">
        <f t="array" ref="D9">INDEX(M:M,C9+1,1)</f>
        <v>3</v>
      </c>
    </row>
    <row r="10" spans="1:13">
      <c r="A10" s="2">
        <f t="shared" si="0"/>
        <v>9</v>
      </c>
      <c r="B10" s="3" t="str" cm="1">
        <f t="array" ref="B10">INDEX(K:K,C10+1,1)</f>
        <v>WHG-01; Thomann; Gerhard</v>
      </c>
      <c r="C10" s="2">
        <f t="shared" si="1"/>
        <v>0</v>
      </c>
      <c r="D10" s="2" cm="1">
        <f t="array" ref="D10">INDEX(M:M,C10+1,1)</f>
        <v>1</v>
      </c>
    </row>
    <row r="11" spans="1:13">
      <c r="A11" s="2">
        <f t="shared" si="0"/>
        <v>10</v>
      </c>
      <c r="B11" s="3" t="str" cm="1">
        <f t="array" ref="B11">INDEX(K:K,C11+1,1)</f>
        <v>Ingolf; Matys; Tel.: 0761; 881 4402</v>
      </c>
      <c r="C11" s="2">
        <f t="shared" si="1"/>
        <v>1</v>
      </c>
      <c r="D11" s="2" cm="1">
        <f t="array" ref="D11">INDEX(M:M,C11+1,1)</f>
        <v>2</v>
      </c>
    </row>
    <row r="12" spans="1:13">
      <c r="A12" s="2">
        <f t="shared" si="0"/>
        <v>11</v>
      </c>
      <c r="B12" s="3" t="str" cm="1">
        <f t="array" ref="B12">INDEX(K:K,C12+1,1)</f>
        <v>Wohnung 3; Dritter; mal;sehen</v>
      </c>
      <c r="C12" s="2">
        <f t="shared" si="1"/>
        <v>2</v>
      </c>
      <c r="D12" s="2" cm="1">
        <f t="array" ref="D12">INDEX(M:M,C12+1,1)</f>
        <v>3</v>
      </c>
    </row>
    <row r="13" spans="1:13">
      <c r="A13" s="2">
        <f t="shared" si="0"/>
        <v>12</v>
      </c>
      <c r="B13" s="3" t="str" cm="1">
        <f t="array" ref="B13">INDEX(K:K,C13+1,1)</f>
        <v>WHG-01; Thomann; Gerhard</v>
      </c>
      <c r="C13" s="2">
        <f t="shared" si="1"/>
        <v>0</v>
      </c>
      <c r="D13" s="2" cm="1">
        <f t="array" ref="D13">INDEX(M:M,C13+1,1)</f>
        <v>1</v>
      </c>
    </row>
    <row r="14" spans="1:13">
      <c r="A14" s="2">
        <f t="shared" si="0"/>
        <v>13</v>
      </c>
      <c r="B14" s="3" t="str" cm="1">
        <f t="array" ref="B14">INDEX(K:K,C14+1,1)</f>
        <v>Ingolf; Matys; Tel.: 0761; 881 4402</v>
      </c>
      <c r="C14" s="2">
        <f t="shared" si="1"/>
        <v>1</v>
      </c>
      <c r="D14" s="2" cm="1">
        <f t="array" ref="D14">INDEX(M:M,C14+1,1)</f>
        <v>2</v>
      </c>
    </row>
    <row r="15" spans="1:13">
      <c r="A15" s="2">
        <f t="shared" si="0"/>
        <v>14</v>
      </c>
      <c r="B15" s="3" t="str" cm="1">
        <f t="array" ref="B15">INDEX(K:K,C15+1,1)</f>
        <v>Wohnung 3; Dritter; mal;sehen</v>
      </c>
      <c r="C15" s="2">
        <f t="shared" si="1"/>
        <v>2</v>
      </c>
      <c r="D15" s="2" cm="1">
        <f t="array" ref="D15">INDEX(M:M,C15+1,1)</f>
        <v>3</v>
      </c>
    </row>
    <row r="16" spans="1:13">
      <c r="A16" s="2">
        <f t="shared" si="0"/>
        <v>15</v>
      </c>
      <c r="B16" s="3" t="str" cm="1">
        <f t="array" ref="B16">INDEX(K:K,C16+1,1)</f>
        <v>WHG-01; Thomann; Gerhard</v>
      </c>
      <c r="C16" s="2">
        <f t="shared" si="1"/>
        <v>0</v>
      </c>
      <c r="D16" s="2" cm="1">
        <f t="array" ref="D16">INDEX(M:M,C16+1,1)</f>
        <v>1</v>
      </c>
    </row>
    <row r="17" spans="1:4">
      <c r="A17" s="2">
        <f t="shared" si="0"/>
        <v>16</v>
      </c>
      <c r="B17" s="3" t="str" cm="1">
        <f t="array" ref="B17">INDEX(K:K,C17+1,1)</f>
        <v>Ingolf; Matys; Tel.: 0761; 881 4402</v>
      </c>
      <c r="C17" s="2">
        <f t="shared" si="1"/>
        <v>1</v>
      </c>
      <c r="D17" s="2" cm="1">
        <f t="array" ref="D17">INDEX(M:M,C17+1,1)</f>
        <v>2</v>
      </c>
    </row>
    <row r="18" spans="1:4">
      <c r="A18" s="2">
        <f t="shared" si="0"/>
        <v>17</v>
      </c>
      <c r="B18" s="3" t="str" cm="1">
        <f t="array" ref="B18">INDEX(K:K,C18+1,1)</f>
        <v>Wohnung 3; Dritter; mal;sehen</v>
      </c>
      <c r="C18" s="2">
        <f t="shared" si="1"/>
        <v>2</v>
      </c>
      <c r="D18" s="2" cm="1">
        <f t="array" ref="D18">INDEX(M:M,C18+1,1)</f>
        <v>3</v>
      </c>
    </row>
    <row r="19" spans="1:4">
      <c r="A19" s="2">
        <f t="shared" si="0"/>
        <v>18</v>
      </c>
      <c r="B19" s="3" t="str" cm="1">
        <f t="array" ref="B19">INDEX(K:K,C19+1,1)</f>
        <v>WHG-01; Thomann; Gerhard</v>
      </c>
      <c r="C19" s="2">
        <f t="shared" si="1"/>
        <v>0</v>
      </c>
      <c r="D19" s="2" cm="1">
        <f t="array" ref="D19">INDEX(M:M,C19+1,1)</f>
        <v>1</v>
      </c>
    </row>
    <row r="20" spans="1:4">
      <c r="A20" s="2">
        <f t="shared" si="0"/>
        <v>19</v>
      </c>
      <c r="B20" s="3" t="str" cm="1">
        <f t="array" ref="B20">INDEX(K:K,C20+1,1)</f>
        <v>Ingolf; Matys; Tel.: 0761; 881 4402</v>
      </c>
      <c r="C20" s="2">
        <f t="shared" si="1"/>
        <v>1</v>
      </c>
      <c r="D20" s="2" cm="1">
        <f t="array" ref="D20">INDEX(M:M,C20+1,1)</f>
        <v>2</v>
      </c>
    </row>
    <row r="21" spans="1:4">
      <c r="A21" s="2">
        <f t="shared" si="0"/>
        <v>20</v>
      </c>
      <c r="B21" s="3" t="str" cm="1">
        <f t="array" ref="B21">INDEX(K:K,C21+1,1)</f>
        <v>Wohnung 3; Dritter; mal;sehen</v>
      </c>
      <c r="C21" s="2">
        <f t="shared" si="1"/>
        <v>2</v>
      </c>
      <c r="D21" s="2" cm="1">
        <f t="array" ref="D21">INDEX(M:M,C21+1,1)</f>
        <v>3</v>
      </c>
    </row>
    <row r="22" spans="1:4">
      <c r="A22" s="2">
        <f t="shared" si="0"/>
        <v>21</v>
      </c>
      <c r="B22" s="3" t="str" cm="1">
        <f t="array" ref="B22">INDEX(K:K,C22+1,1)</f>
        <v>WHG-01; Thomann; Gerhard</v>
      </c>
      <c r="C22" s="2">
        <f t="shared" si="1"/>
        <v>0</v>
      </c>
      <c r="D22" s="2" cm="1">
        <f t="array" ref="D22">INDEX(M:M,C22+1,1)</f>
        <v>1</v>
      </c>
    </row>
    <row r="23" spans="1:4">
      <c r="A23" s="2">
        <f t="shared" si="0"/>
        <v>22</v>
      </c>
      <c r="B23" s="3" t="str" cm="1">
        <f t="array" ref="B23">INDEX(K:K,C23+1,1)</f>
        <v>Ingolf; Matys; Tel.: 0761; 881 4402</v>
      </c>
      <c r="C23" s="2">
        <f t="shared" si="1"/>
        <v>1</v>
      </c>
      <c r="D23" s="2" cm="1">
        <f t="array" ref="D23">INDEX(M:M,C23+1,1)</f>
        <v>2</v>
      </c>
    </row>
    <row r="24" spans="1:4">
      <c r="A24" s="2">
        <f t="shared" si="0"/>
        <v>23</v>
      </c>
      <c r="B24" s="3" t="str" cm="1">
        <f t="array" ref="B24">INDEX(K:K,C24+1,1)</f>
        <v>Wohnung 3; Dritter; mal;sehen</v>
      </c>
      <c r="C24" s="2">
        <f t="shared" si="1"/>
        <v>2</v>
      </c>
      <c r="D24" s="2" cm="1">
        <f t="array" ref="D24">INDEX(M:M,C24+1,1)</f>
        <v>3</v>
      </c>
    </row>
    <row r="25" spans="1:4">
      <c r="A25" s="2">
        <f t="shared" si="0"/>
        <v>24</v>
      </c>
      <c r="B25" s="3" t="str" cm="1">
        <f t="array" ref="B25">INDEX(K:K,C25+1,1)</f>
        <v>WHG-01; Thomann; Gerhard</v>
      </c>
      <c r="C25" s="2">
        <f t="shared" si="1"/>
        <v>0</v>
      </c>
      <c r="D25" s="2" cm="1">
        <f t="array" ref="D25">INDEX(M:M,C25+1,1)</f>
        <v>1</v>
      </c>
    </row>
    <row r="26" spans="1:4">
      <c r="A26" s="2">
        <f t="shared" si="0"/>
        <v>25</v>
      </c>
      <c r="B26" s="3" t="str" cm="1">
        <f t="array" ref="B26">INDEX(K:K,C26+1,1)</f>
        <v>Ingolf; Matys; Tel.: 0761; 881 4402</v>
      </c>
      <c r="C26" s="2">
        <f t="shared" si="1"/>
        <v>1</v>
      </c>
      <c r="D26" s="2" cm="1">
        <f t="array" ref="D26">INDEX(M:M,C26+1,1)</f>
        <v>2</v>
      </c>
    </row>
    <row r="27" spans="1:4">
      <c r="A27" s="2">
        <f t="shared" si="0"/>
        <v>26</v>
      </c>
      <c r="B27" s="3" t="str" cm="1">
        <f t="array" ref="B27">INDEX(K:K,C27+1,1)</f>
        <v>Wohnung 3; Dritter; mal;sehen</v>
      </c>
      <c r="C27" s="2">
        <f t="shared" si="1"/>
        <v>2</v>
      </c>
      <c r="D27" s="2" cm="1">
        <f t="array" ref="D27">INDEX(M:M,C27+1,1)</f>
        <v>3</v>
      </c>
    </row>
    <row r="28" spans="1:4">
      <c r="A28" s="2">
        <f t="shared" si="0"/>
        <v>27</v>
      </c>
      <c r="B28" s="3" t="str" cm="1">
        <f t="array" ref="B28">INDEX(K:K,C28+1,1)</f>
        <v>WHG-01; Thomann; Gerhard</v>
      </c>
      <c r="C28" s="2">
        <f t="shared" si="1"/>
        <v>0</v>
      </c>
      <c r="D28" s="2" cm="1">
        <f t="array" ref="D28">INDEX(M:M,C28+1,1)</f>
        <v>1</v>
      </c>
    </row>
    <row r="29" spans="1:4">
      <c r="A29" s="2">
        <f t="shared" si="0"/>
        <v>28</v>
      </c>
      <c r="B29" s="3" t="str" cm="1">
        <f t="array" ref="B29">INDEX(K:K,C29+1,1)</f>
        <v>Ingolf; Matys; Tel.: 0761; 881 4402</v>
      </c>
      <c r="C29" s="2">
        <f t="shared" si="1"/>
        <v>1</v>
      </c>
      <c r="D29" s="2" cm="1">
        <f t="array" ref="D29">INDEX(M:M,C29+1,1)</f>
        <v>2</v>
      </c>
    </row>
    <row r="30" spans="1:4">
      <c r="A30" s="2">
        <f t="shared" si="0"/>
        <v>29</v>
      </c>
      <c r="B30" s="3" t="str" cm="1">
        <f t="array" ref="B30">INDEX(K:K,C30+1,1)</f>
        <v>Wohnung 3; Dritter; mal;sehen</v>
      </c>
      <c r="C30" s="2">
        <f t="shared" si="1"/>
        <v>2</v>
      </c>
      <c r="D30" s="2" cm="1">
        <f t="array" ref="D30">INDEX(M:M,C30+1,1)</f>
        <v>3</v>
      </c>
    </row>
    <row r="31" spans="1:4">
      <c r="A31" s="2">
        <f t="shared" si="0"/>
        <v>30</v>
      </c>
      <c r="B31" s="3" t="str" cm="1">
        <f t="array" ref="B31">INDEX(K:K,C31+1,1)</f>
        <v>WHG-01; Thomann; Gerhard</v>
      </c>
      <c r="C31" s="2">
        <f t="shared" si="1"/>
        <v>0</v>
      </c>
      <c r="D31" s="2" cm="1">
        <f t="array" ref="D31">INDEX(M:M,C31+1,1)</f>
        <v>1</v>
      </c>
    </row>
    <row r="32" spans="1:4">
      <c r="A32" s="2">
        <f t="shared" si="0"/>
        <v>31</v>
      </c>
      <c r="B32" s="3" t="str" cm="1">
        <f t="array" ref="B32">INDEX(K:K,C32+1,1)</f>
        <v>Ingolf; Matys; Tel.: 0761; 881 4402</v>
      </c>
      <c r="C32" s="2">
        <f t="shared" si="1"/>
        <v>1</v>
      </c>
      <c r="D32" s="2" cm="1">
        <f t="array" ref="D32">INDEX(M:M,C32+1,1)</f>
        <v>2</v>
      </c>
    </row>
    <row r="33" spans="1:4">
      <c r="A33" s="2">
        <f t="shared" si="0"/>
        <v>32</v>
      </c>
      <c r="B33" s="3" t="str" cm="1">
        <f t="array" ref="B33">INDEX(K:K,C33+1,1)</f>
        <v>Wohnung 3; Dritter; mal;sehen</v>
      </c>
      <c r="C33" s="2">
        <f t="shared" si="1"/>
        <v>2</v>
      </c>
      <c r="D33" s="2" cm="1">
        <f t="array" ref="D33">INDEX(M:M,C33+1,1)</f>
        <v>3</v>
      </c>
    </row>
    <row r="34" spans="1:4">
      <c r="A34" s="2">
        <f t="shared" si="0"/>
        <v>33</v>
      </c>
      <c r="B34" s="3" t="str" cm="1">
        <f t="array" ref="B34">INDEX(K:K,C34+1,1)</f>
        <v>WHG-01; Thomann; Gerhard</v>
      </c>
      <c r="C34" s="2">
        <f t="shared" si="1"/>
        <v>0</v>
      </c>
      <c r="D34" s="2" cm="1">
        <f t="array" ref="D34">INDEX(M:M,C34+1,1)</f>
        <v>1</v>
      </c>
    </row>
    <row r="35" spans="1:4">
      <c r="A35" s="2">
        <f t="shared" ref="A35:A54" si="2">A34+1</f>
        <v>34</v>
      </c>
      <c r="B35" s="3" t="str" cm="1">
        <f t="array" ref="B35">INDEX(K:K,C35+1,1)</f>
        <v>Ingolf; Matys; Tel.: 0761; 881 4402</v>
      </c>
      <c r="C35" s="2">
        <f t="shared" ref="C35:C54" si="3">MOD(C34+1,C$1)</f>
        <v>1</v>
      </c>
      <c r="D35" s="2" cm="1">
        <f t="array" ref="D35">INDEX(M:M,C35+1,1)</f>
        <v>2</v>
      </c>
    </row>
    <row r="36" spans="1:4">
      <c r="A36" s="2">
        <f t="shared" si="2"/>
        <v>35</v>
      </c>
      <c r="B36" s="3" t="str" cm="1">
        <f t="array" ref="B36">INDEX(K:K,C36+1,1)</f>
        <v>Wohnung 3; Dritter; mal;sehen</v>
      </c>
      <c r="C36" s="2">
        <f t="shared" si="3"/>
        <v>2</v>
      </c>
      <c r="D36" s="2" cm="1">
        <f t="array" ref="D36">INDEX(M:M,C36+1,1)</f>
        <v>3</v>
      </c>
    </row>
    <row r="37" spans="1:4">
      <c r="A37" s="2">
        <f t="shared" si="2"/>
        <v>36</v>
      </c>
      <c r="B37" s="3" t="str" cm="1">
        <f t="array" ref="B37">INDEX(K:K,C37+1,1)</f>
        <v>WHG-01; Thomann; Gerhard</v>
      </c>
      <c r="C37" s="2">
        <f t="shared" si="3"/>
        <v>0</v>
      </c>
      <c r="D37" s="2" cm="1">
        <f t="array" ref="D37">INDEX(M:M,C37+1,1)</f>
        <v>1</v>
      </c>
    </row>
    <row r="38" spans="1:4">
      <c r="A38" s="2">
        <f t="shared" si="2"/>
        <v>37</v>
      </c>
      <c r="B38" s="3" t="str" cm="1">
        <f t="array" ref="B38">INDEX(K:K,C38+1,1)</f>
        <v>Ingolf; Matys; Tel.: 0761; 881 4402</v>
      </c>
      <c r="C38" s="2">
        <f t="shared" si="3"/>
        <v>1</v>
      </c>
      <c r="D38" s="2" cm="1">
        <f t="array" ref="D38">INDEX(M:M,C38+1,1)</f>
        <v>2</v>
      </c>
    </row>
    <row r="39" spans="1:4">
      <c r="A39" s="2">
        <f t="shared" si="2"/>
        <v>38</v>
      </c>
      <c r="B39" s="3" t="str" cm="1">
        <f t="array" ref="B39">INDEX(K:K,C39+1,1)</f>
        <v>Wohnung 3; Dritter; mal;sehen</v>
      </c>
      <c r="C39" s="2">
        <f t="shared" si="3"/>
        <v>2</v>
      </c>
      <c r="D39" s="2" cm="1">
        <f t="array" ref="D39">INDEX(M:M,C39+1,1)</f>
        <v>3</v>
      </c>
    </row>
    <row r="40" spans="1:4">
      <c r="A40" s="2">
        <f t="shared" si="2"/>
        <v>39</v>
      </c>
      <c r="B40" s="3" t="str" cm="1">
        <f t="array" ref="B40">INDEX(K:K,C40+1,1)</f>
        <v>WHG-01; Thomann; Gerhard</v>
      </c>
      <c r="C40" s="2">
        <f t="shared" si="3"/>
        <v>0</v>
      </c>
      <c r="D40" s="2" cm="1">
        <f t="array" ref="D40">INDEX(M:M,C40+1,1)</f>
        <v>1</v>
      </c>
    </row>
    <row r="41" spans="1:4">
      <c r="A41" s="2">
        <f t="shared" si="2"/>
        <v>40</v>
      </c>
      <c r="B41" s="3" t="str" cm="1">
        <f t="array" ref="B41">INDEX(K:K,C41+1,1)</f>
        <v>Ingolf; Matys; Tel.: 0761; 881 4402</v>
      </c>
      <c r="C41" s="2">
        <f t="shared" si="3"/>
        <v>1</v>
      </c>
      <c r="D41" s="2" cm="1">
        <f t="array" ref="D41">INDEX(M:M,C41+1,1)</f>
        <v>2</v>
      </c>
    </row>
    <row r="42" spans="1:4">
      <c r="A42" s="2">
        <f t="shared" si="2"/>
        <v>41</v>
      </c>
      <c r="B42" s="3" t="str" cm="1">
        <f t="array" ref="B42">INDEX(K:K,C42+1,1)</f>
        <v>Wohnung 3; Dritter; mal;sehen</v>
      </c>
      <c r="C42" s="2">
        <f t="shared" si="3"/>
        <v>2</v>
      </c>
      <c r="D42" s="2" cm="1">
        <f t="array" ref="D42">INDEX(M:M,C42+1,1)</f>
        <v>3</v>
      </c>
    </row>
    <row r="43" spans="1:4">
      <c r="A43" s="2">
        <f t="shared" si="2"/>
        <v>42</v>
      </c>
      <c r="B43" s="3" t="str" cm="1">
        <f t="array" ref="B43">INDEX(K:K,C43+1,1)</f>
        <v>WHG-01; Thomann; Gerhard</v>
      </c>
      <c r="C43" s="2">
        <f t="shared" si="3"/>
        <v>0</v>
      </c>
      <c r="D43" s="2" cm="1">
        <f t="array" ref="D43">INDEX(M:M,C43+1,1)</f>
        <v>1</v>
      </c>
    </row>
    <row r="44" spans="1:4">
      <c r="A44" s="2">
        <f t="shared" si="2"/>
        <v>43</v>
      </c>
      <c r="B44" s="3" t="str" cm="1">
        <f t="array" ref="B44">INDEX(K:K,C44+1,1)</f>
        <v>Ingolf; Matys; Tel.: 0761; 881 4402</v>
      </c>
      <c r="C44" s="2">
        <f t="shared" si="3"/>
        <v>1</v>
      </c>
      <c r="D44" s="2" cm="1">
        <f t="array" ref="D44">INDEX(M:M,C44+1,1)</f>
        <v>2</v>
      </c>
    </row>
    <row r="45" spans="1:4">
      <c r="A45" s="2">
        <f t="shared" si="2"/>
        <v>44</v>
      </c>
      <c r="B45" s="3" t="str" cm="1">
        <f t="array" ref="B45">INDEX(K:K,C45+1,1)</f>
        <v>Wohnung 3; Dritter; mal;sehen</v>
      </c>
      <c r="C45" s="2">
        <f t="shared" si="3"/>
        <v>2</v>
      </c>
      <c r="D45" s="2" cm="1">
        <f t="array" ref="D45">INDEX(M:M,C45+1,1)</f>
        <v>3</v>
      </c>
    </row>
    <row r="46" spans="1:4">
      <c r="A46" s="2">
        <f t="shared" si="2"/>
        <v>45</v>
      </c>
      <c r="B46" s="3" t="str" cm="1">
        <f t="array" ref="B46">INDEX(K:K,C46+1,1)</f>
        <v>WHG-01; Thomann; Gerhard</v>
      </c>
      <c r="C46" s="2">
        <f t="shared" si="3"/>
        <v>0</v>
      </c>
      <c r="D46" s="2" cm="1">
        <f t="array" ref="D46">INDEX(M:M,C46+1,1)</f>
        <v>1</v>
      </c>
    </row>
    <row r="47" spans="1:4">
      <c r="A47" s="2">
        <f t="shared" si="2"/>
        <v>46</v>
      </c>
      <c r="B47" s="3" t="str" cm="1">
        <f t="array" ref="B47">INDEX(K:K,C47+1,1)</f>
        <v>Ingolf; Matys; Tel.: 0761; 881 4402</v>
      </c>
      <c r="C47" s="2">
        <f t="shared" si="3"/>
        <v>1</v>
      </c>
      <c r="D47" s="2" cm="1">
        <f t="array" ref="D47">INDEX(M:M,C47+1,1)</f>
        <v>2</v>
      </c>
    </row>
    <row r="48" spans="1:4">
      <c r="A48" s="2">
        <f t="shared" si="2"/>
        <v>47</v>
      </c>
      <c r="B48" s="3" t="str" cm="1">
        <f t="array" ref="B48">INDEX(K:K,C48+1,1)</f>
        <v>Wohnung 3; Dritter; mal;sehen</v>
      </c>
      <c r="C48" s="2">
        <f t="shared" si="3"/>
        <v>2</v>
      </c>
      <c r="D48" s="2" cm="1">
        <f t="array" ref="D48">INDEX(M:M,C48+1,1)</f>
        <v>3</v>
      </c>
    </row>
    <row r="49" spans="1:4">
      <c r="A49" s="2">
        <f t="shared" si="2"/>
        <v>48</v>
      </c>
      <c r="B49" s="3" t="str" cm="1">
        <f t="array" ref="B49">INDEX(K:K,C49+1,1)</f>
        <v>WHG-01; Thomann; Gerhard</v>
      </c>
      <c r="C49" s="2">
        <f t="shared" si="3"/>
        <v>0</v>
      </c>
      <c r="D49" s="2" cm="1">
        <f t="array" ref="D49">INDEX(M:M,C49+1,1)</f>
        <v>1</v>
      </c>
    </row>
    <row r="50" spans="1:4">
      <c r="A50" s="2">
        <f t="shared" si="2"/>
        <v>49</v>
      </c>
      <c r="B50" s="3" t="str" cm="1">
        <f t="array" ref="B50">INDEX(K:K,C50+1,1)</f>
        <v>Ingolf; Matys; Tel.: 0761; 881 4402</v>
      </c>
      <c r="C50" s="2">
        <f t="shared" si="3"/>
        <v>1</v>
      </c>
      <c r="D50" s="2" cm="1">
        <f t="array" ref="D50">INDEX(M:M,C50+1,1)</f>
        <v>2</v>
      </c>
    </row>
    <row r="51" spans="1:4">
      <c r="A51" s="2">
        <f t="shared" si="2"/>
        <v>50</v>
      </c>
      <c r="B51" s="3" t="str" cm="1">
        <f t="array" ref="B51">INDEX(K:K,C51+1,1)</f>
        <v>Wohnung 3; Dritter; mal;sehen</v>
      </c>
      <c r="C51" s="2">
        <f t="shared" si="3"/>
        <v>2</v>
      </c>
      <c r="D51" s="2" cm="1">
        <f t="array" ref="D51">INDEX(M:M,C51+1,1)</f>
        <v>3</v>
      </c>
    </row>
    <row r="52" spans="1:4">
      <c r="A52" s="2">
        <f t="shared" si="2"/>
        <v>51</v>
      </c>
      <c r="B52" s="3" t="str" cm="1">
        <f t="array" ref="B52">INDEX(K:K,C52+1,1)</f>
        <v>WHG-01; Thomann; Gerhard</v>
      </c>
      <c r="C52" s="2">
        <f t="shared" si="3"/>
        <v>0</v>
      </c>
      <c r="D52" s="2" cm="1">
        <f t="array" ref="D52">INDEX(M:M,C52+1,1)</f>
        <v>1</v>
      </c>
    </row>
    <row r="53" spans="1:4">
      <c r="A53" s="2">
        <f t="shared" si="2"/>
        <v>52</v>
      </c>
      <c r="B53" s="3" t="str" cm="1">
        <f t="array" ref="B53">INDEX(K:K,C53+1,1)</f>
        <v>Ingolf; Matys; Tel.: 0761; 881 4402</v>
      </c>
      <c r="C53" s="2">
        <f t="shared" si="3"/>
        <v>1</v>
      </c>
      <c r="D53" s="2" cm="1">
        <f t="array" ref="D53">INDEX(M:M,C53+1,1)</f>
        <v>2</v>
      </c>
    </row>
    <row r="54" spans="1:4">
      <c r="A54" s="2">
        <f t="shared" si="2"/>
        <v>53</v>
      </c>
      <c r="B54" s="3" t="str" cm="1">
        <f t="array" ref="B54">INDEX(K:K,C54+1,1)</f>
        <v>Wohnung 3; Dritter; mal;sehen</v>
      </c>
      <c r="C54" s="2">
        <f t="shared" si="3"/>
        <v>2</v>
      </c>
      <c r="D54" s="2" cm="1">
        <f t="array" ref="D54">INDEX(M:M,C54+1,1)</f>
        <v>3</v>
      </c>
    </row>
    <row r="55" spans="1:4"/>
  </sheetData>
  <sheetProtection algorithmName="SHA-512" hashValue="G9jAYZQPMklOg02GgMSVN4wfJW4iyroifm3ePRsJmNiVFNJzACzKpNvU4DH1lxjbsOdzRHIE338Nqol44cF+cg==" saltValue="62dwlHNxvfZT8LhoVPx2qA==" spinCount="100000" sheet="1" autoFilter="0"/>
  <pageMargins left="0.7" right="0.7" top="0.78740157499999996" bottom="0.78740157499999996" header="0.3" footer="0.3"/>
  <pageSetup paperSize="9"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49021-20DB-4078-BEF4-1BB43D62035C}">
  <sheetPr codeName="Tabelle6">
    <tabColor rgb="FFFFFF00"/>
  </sheetPr>
  <dimension ref="A1:AG367"/>
  <sheetViews>
    <sheetView topLeftCell="A2" workbookViewId="0">
      <selection activeCell="A2" sqref="A2"/>
    </sheetView>
  </sheetViews>
  <sheetFormatPr baseColWidth="10" defaultRowHeight="12.75"/>
  <sheetData>
    <row r="1" spans="1:33">
      <c r="A1" s="2"/>
      <c r="B1" s="61">
        <f>DATE(N('Kalender-Kehrwoche'!D7),1,0)</f>
        <v>44561</v>
      </c>
      <c r="C1" s="2"/>
      <c r="D1" s="2"/>
      <c r="E1" s="2"/>
      <c r="F1" s="2"/>
      <c r="G1" s="2"/>
      <c r="H1" s="2"/>
      <c r="I1" s="2"/>
      <c r="J1" s="2">
        <v>1</v>
      </c>
      <c r="K1" s="2"/>
      <c r="L1" s="2"/>
      <c r="M1" s="2">
        <v>2</v>
      </c>
      <c r="N1" s="2"/>
      <c r="O1" s="2"/>
      <c r="P1" s="2">
        <v>3</v>
      </c>
      <c r="Q1" s="2"/>
      <c r="R1" s="2"/>
      <c r="S1" s="2">
        <v>4</v>
      </c>
      <c r="T1" s="2"/>
      <c r="U1" s="2"/>
      <c r="V1" s="2">
        <v>5</v>
      </c>
      <c r="W1" s="2"/>
      <c r="X1" s="2"/>
      <c r="Y1" s="2">
        <v>6</v>
      </c>
      <c r="Z1" s="2"/>
      <c r="AA1" s="2"/>
      <c r="AB1" s="2">
        <v>7</v>
      </c>
      <c r="AC1" s="2"/>
      <c r="AD1" s="2"/>
      <c r="AE1" s="2"/>
      <c r="AF1" s="2"/>
      <c r="AG1" s="2"/>
    </row>
    <row r="2" spans="1:33">
      <c r="A2" s="2">
        <v>1</v>
      </c>
      <c r="B2" s="61">
        <f t="shared" ref="B2:B65" si="0">B1+1</f>
        <v>44562</v>
      </c>
      <c r="C2" s="2">
        <f t="shared" ref="C2:C65" si="1">DAY(B2)</f>
        <v>1</v>
      </c>
      <c r="D2" s="2">
        <f t="shared" ref="D2:D65" si="2">(MONTH(B2)-1)*4+4</f>
        <v>4</v>
      </c>
      <c r="E2" s="2" cm="1">
        <f t="array" ref="E2">INDEX(Kalender,C2,D2)</f>
        <v>1</v>
      </c>
      <c r="F2" s="2">
        <f>COUNTIF(E$2:E2,E2)-1</f>
        <v>0</v>
      </c>
      <c r="G2" s="2" t="str" cm="1">
        <f t="array" ref="G2">IF(YEAR(B2)=N('Kalender-Kehrwoche'!$D$7),INDEX(Person,E2,1),"")&amp;";;;;;;;"</f>
        <v>Ingolf; Matys; Tel.: 0761; 881 4402;;;;;;;</v>
      </c>
      <c r="H2" s="2" t="str" cm="1">
        <f t="array" ref="H2">TRIM(IFERROR(INDEX(J2:AC2,1,F2*3+1),""))&amp;" "</f>
        <v xml:space="preserve">Ingolf </v>
      </c>
      <c r="I2" s="2">
        <f t="shared" ref="I2:I65" si="3">SEARCH(";",G2,1)</f>
        <v>7</v>
      </c>
      <c r="J2" s="2" t="str">
        <f t="shared" ref="J2:J65" si="4">LEFT(G2,I2-1)</f>
        <v>Ingolf</v>
      </c>
      <c r="K2" s="2" t="str">
        <f t="shared" ref="K2:K65" si="5">MID(G2,I2+1,1000)</f>
        <v xml:space="preserve"> Matys; Tel.: 0761; 881 4402;;;;;;;</v>
      </c>
      <c r="L2" s="2">
        <f t="shared" ref="L2:L65" si="6">SEARCH(";",K2,1)</f>
        <v>7</v>
      </c>
      <c r="M2" s="2" t="str">
        <f t="shared" ref="M2:M65" si="7">LEFT(K2,L2-1)</f>
        <v xml:space="preserve"> Matys</v>
      </c>
      <c r="N2" s="2" t="str">
        <f t="shared" ref="N2:N65" si="8">MID(K2,L2+1,1000)</f>
        <v xml:space="preserve"> Tel.: 0761; 881 4402;;;;;;;</v>
      </c>
      <c r="O2" s="2">
        <f t="shared" ref="O2:O65" si="9">SEARCH(";",N2,1)</f>
        <v>12</v>
      </c>
      <c r="P2" s="2" t="str">
        <f t="shared" ref="P2:P65" si="10">LEFT(N2,O2-1)</f>
        <v xml:space="preserve"> Tel.: 0761</v>
      </c>
      <c r="Q2" s="2" t="str">
        <f t="shared" ref="Q2:Q65" si="11">MID(N2,O2+1,1000)</f>
        <v xml:space="preserve"> 881 4402;;;;;;;</v>
      </c>
      <c r="R2" s="2">
        <f t="shared" ref="R2:R65" si="12">SEARCH(";",Q2,1)</f>
        <v>10</v>
      </c>
      <c r="S2" s="2" t="str">
        <f t="shared" ref="S2:S65" si="13">LEFT(Q2,R2-1)</f>
        <v xml:space="preserve"> 881 4402</v>
      </c>
      <c r="T2" s="2" t="str">
        <f t="shared" ref="T2:T65" si="14">MID(Q2,R2+1,1000)</f>
        <v>;;;;;;</v>
      </c>
      <c r="U2" s="2">
        <f t="shared" ref="U2:U65" si="15">SEARCH(";",T2,1)</f>
        <v>1</v>
      </c>
      <c r="V2" s="2" t="str">
        <f t="shared" ref="V2:V65" si="16">LEFT(T2,U2-1)</f>
        <v/>
      </c>
      <c r="W2" s="2" t="str">
        <f t="shared" ref="W2:W65" si="17">MID(T2,U2+1,1000)</f>
        <v>;;;;;</v>
      </c>
      <c r="X2" s="2">
        <f t="shared" ref="X2:X65" si="18">SEARCH(";",W2,1)</f>
        <v>1</v>
      </c>
      <c r="Y2" s="2" t="str">
        <f t="shared" ref="Y2:Y65" si="19">LEFT(W2,X2-1)</f>
        <v/>
      </c>
      <c r="Z2" s="2" t="str">
        <f t="shared" ref="Z2:Z65" si="20">MID(W2,X2+1,1000)</f>
        <v>;;;;</v>
      </c>
      <c r="AA2" s="2">
        <f t="shared" ref="AA2:AA65" si="21">SEARCH(";",Z2,1)</f>
        <v>1</v>
      </c>
      <c r="AB2" s="2" t="str">
        <f t="shared" ref="AB2:AB65" si="22">LEFT(Z2,AA2-1)</f>
        <v/>
      </c>
      <c r="AC2" s="2" t="str">
        <f t="shared" ref="AC2:AC65" si="23">MID(Z2,AA2+1,1000)</f>
        <v>;;;</v>
      </c>
      <c r="AD2" s="2"/>
      <c r="AE2" s="2"/>
      <c r="AF2" s="2"/>
      <c r="AG2" s="2"/>
    </row>
    <row r="3" spans="1:33">
      <c r="A3" s="2">
        <v>2</v>
      </c>
      <c r="B3" s="61">
        <f t="shared" si="0"/>
        <v>44563</v>
      </c>
      <c r="C3" s="2">
        <f t="shared" si="1"/>
        <v>2</v>
      </c>
      <c r="D3" s="2">
        <f t="shared" si="2"/>
        <v>4</v>
      </c>
      <c r="E3" s="2" cm="1">
        <f t="array" ref="E3">INDEX(Kalender,C3,D3)</f>
        <v>1</v>
      </c>
      <c r="F3" s="2">
        <f>COUNTIF(E$2:E3,E3)-1</f>
        <v>1</v>
      </c>
      <c r="G3" s="2" t="str" cm="1">
        <f t="array" ref="G3">IF(YEAR(B3)=N('Kalender-Kehrwoche'!$D$7),INDEX(Person,E3,1),"")&amp;";;;;;;;"</f>
        <v>Ingolf; Matys; Tel.: 0761; 881 4402;;;;;;;</v>
      </c>
      <c r="H3" s="2" t="str" cm="1">
        <f t="array" ref="H3">TRIM(IFERROR(INDEX(J3:AC3,1,F3*3+1),""))&amp;" "</f>
        <v xml:space="preserve">Matys </v>
      </c>
      <c r="I3" s="2">
        <f t="shared" si="3"/>
        <v>7</v>
      </c>
      <c r="J3" s="2" t="str">
        <f t="shared" si="4"/>
        <v>Ingolf</v>
      </c>
      <c r="K3" s="2" t="str">
        <f t="shared" si="5"/>
        <v xml:space="preserve"> Matys; Tel.: 0761; 881 4402;;;;;;;</v>
      </c>
      <c r="L3" s="2">
        <f t="shared" si="6"/>
        <v>7</v>
      </c>
      <c r="M3" s="2" t="str">
        <f t="shared" si="7"/>
        <v xml:space="preserve"> Matys</v>
      </c>
      <c r="N3" s="2" t="str">
        <f t="shared" si="8"/>
        <v xml:space="preserve"> Tel.: 0761; 881 4402;;;;;;;</v>
      </c>
      <c r="O3" s="2">
        <f t="shared" si="9"/>
        <v>12</v>
      </c>
      <c r="P3" s="2" t="str">
        <f t="shared" si="10"/>
        <v xml:space="preserve"> Tel.: 0761</v>
      </c>
      <c r="Q3" s="2" t="str">
        <f t="shared" si="11"/>
        <v xml:space="preserve"> 881 4402;;;;;;;</v>
      </c>
      <c r="R3" s="2">
        <f t="shared" si="12"/>
        <v>10</v>
      </c>
      <c r="S3" s="2" t="str">
        <f t="shared" si="13"/>
        <v xml:space="preserve"> 881 4402</v>
      </c>
      <c r="T3" s="2" t="str">
        <f t="shared" si="14"/>
        <v>;;;;;;</v>
      </c>
      <c r="U3" s="2">
        <f t="shared" si="15"/>
        <v>1</v>
      </c>
      <c r="V3" s="2" t="str">
        <f t="shared" si="16"/>
        <v/>
      </c>
      <c r="W3" s="2" t="str">
        <f t="shared" si="17"/>
        <v>;;;;;</v>
      </c>
      <c r="X3" s="2">
        <f t="shared" si="18"/>
        <v>1</v>
      </c>
      <c r="Y3" s="2" t="str">
        <f t="shared" si="19"/>
        <v/>
      </c>
      <c r="Z3" s="2" t="str">
        <f t="shared" si="20"/>
        <v>;;;;</v>
      </c>
      <c r="AA3" s="2">
        <f t="shared" si="21"/>
        <v>1</v>
      </c>
      <c r="AB3" s="2" t="str">
        <f t="shared" si="22"/>
        <v/>
      </c>
      <c r="AC3" s="2" t="str">
        <f t="shared" si="23"/>
        <v>;;;</v>
      </c>
      <c r="AD3" s="2"/>
      <c r="AE3" s="2"/>
      <c r="AF3" s="2"/>
      <c r="AG3" s="2"/>
    </row>
    <row r="4" spans="1:33">
      <c r="A4" s="2">
        <v>3</v>
      </c>
      <c r="B4" s="61">
        <f t="shared" si="0"/>
        <v>44564</v>
      </c>
      <c r="C4" s="2">
        <f t="shared" si="1"/>
        <v>3</v>
      </c>
      <c r="D4" s="2">
        <f t="shared" si="2"/>
        <v>4</v>
      </c>
      <c r="E4" s="2" cm="1">
        <f t="array" ref="E4">INDEX(Kalender,C4,D4)</f>
        <v>1</v>
      </c>
      <c r="F4" s="2">
        <f>COUNTIF(E$2:E4,E4)-1</f>
        <v>2</v>
      </c>
      <c r="G4" s="2" t="str" cm="1">
        <f t="array" ref="G4">IF(YEAR(B4)=N('Kalender-Kehrwoche'!$D$7),INDEX(Person,E4,1),"")&amp;";;;;;;;"</f>
        <v>Ingolf; Matys; Tel.: 0761; 881 4402;;;;;;;</v>
      </c>
      <c r="H4" s="2" t="str" cm="1">
        <f t="array" ref="H4">TRIM(IFERROR(INDEX(J4:AC4,1,F4*3+1),""))&amp;" "</f>
        <v xml:space="preserve">Tel.: 0761 </v>
      </c>
      <c r="I4" s="2">
        <f t="shared" si="3"/>
        <v>7</v>
      </c>
      <c r="J4" s="2" t="str">
        <f t="shared" si="4"/>
        <v>Ingolf</v>
      </c>
      <c r="K4" s="2" t="str">
        <f t="shared" si="5"/>
        <v xml:space="preserve"> Matys; Tel.: 0761; 881 4402;;;;;;;</v>
      </c>
      <c r="L4" s="2">
        <f t="shared" si="6"/>
        <v>7</v>
      </c>
      <c r="M4" s="2" t="str">
        <f t="shared" si="7"/>
        <v xml:space="preserve"> Matys</v>
      </c>
      <c r="N4" s="2" t="str">
        <f t="shared" si="8"/>
        <v xml:space="preserve"> Tel.: 0761; 881 4402;;;;;;;</v>
      </c>
      <c r="O4" s="2">
        <f t="shared" si="9"/>
        <v>12</v>
      </c>
      <c r="P4" s="2" t="str">
        <f t="shared" si="10"/>
        <v xml:space="preserve"> Tel.: 0761</v>
      </c>
      <c r="Q4" s="2" t="str">
        <f t="shared" si="11"/>
        <v xml:space="preserve"> 881 4402;;;;;;;</v>
      </c>
      <c r="R4" s="2">
        <f t="shared" si="12"/>
        <v>10</v>
      </c>
      <c r="S4" s="2" t="str">
        <f t="shared" si="13"/>
        <v xml:space="preserve"> 881 4402</v>
      </c>
      <c r="T4" s="2" t="str">
        <f t="shared" si="14"/>
        <v>;;;;;;</v>
      </c>
      <c r="U4" s="2">
        <f t="shared" si="15"/>
        <v>1</v>
      </c>
      <c r="V4" s="2" t="str">
        <f t="shared" si="16"/>
        <v/>
      </c>
      <c r="W4" s="2" t="str">
        <f t="shared" si="17"/>
        <v>;;;;;</v>
      </c>
      <c r="X4" s="2">
        <f t="shared" si="18"/>
        <v>1</v>
      </c>
      <c r="Y4" s="2" t="str">
        <f t="shared" si="19"/>
        <v/>
      </c>
      <c r="Z4" s="2" t="str">
        <f t="shared" si="20"/>
        <v>;;;;</v>
      </c>
      <c r="AA4" s="2">
        <f t="shared" si="21"/>
        <v>1</v>
      </c>
      <c r="AB4" s="2" t="str">
        <f t="shared" si="22"/>
        <v/>
      </c>
      <c r="AC4" s="2" t="str">
        <f t="shared" si="23"/>
        <v>;;;</v>
      </c>
      <c r="AD4" s="2"/>
      <c r="AE4" s="2"/>
      <c r="AF4" s="2"/>
      <c r="AG4" s="2"/>
    </row>
    <row r="5" spans="1:33">
      <c r="A5" s="2">
        <v>4</v>
      </c>
      <c r="B5" s="61">
        <f t="shared" si="0"/>
        <v>44565</v>
      </c>
      <c r="C5" s="2">
        <f t="shared" si="1"/>
        <v>4</v>
      </c>
      <c r="D5" s="2">
        <f t="shared" si="2"/>
        <v>4</v>
      </c>
      <c r="E5" s="2" cm="1">
        <f t="array" ref="E5">INDEX(Kalender,C5,D5)</f>
        <v>1</v>
      </c>
      <c r="F5" s="2">
        <f>COUNTIF(E$2:E5,E5)-1</f>
        <v>3</v>
      </c>
      <c r="G5" s="2" t="str" cm="1">
        <f t="array" ref="G5">IF(YEAR(B5)=N('Kalender-Kehrwoche'!$D$7),INDEX(Person,E5,1),"")&amp;";;;;;;;"</f>
        <v>Ingolf; Matys; Tel.: 0761; 881 4402;;;;;;;</v>
      </c>
      <c r="H5" s="2" t="str" cm="1">
        <f t="array" ref="H5">TRIM(IFERROR(INDEX(J5:AC5,1,F5*3+1),""))&amp;" "</f>
        <v xml:space="preserve">881 4402 </v>
      </c>
      <c r="I5" s="2">
        <f t="shared" si="3"/>
        <v>7</v>
      </c>
      <c r="J5" s="2" t="str">
        <f t="shared" si="4"/>
        <v>Ingolf</v>
      </c>
      <c r="K5" s="2" t="str">
        <f t="shared" si="5"/>
        <v xml:space="preserve"> Matys; Tel.: 0761; 881 4402;;;;;;;</v>
      </c>
      <c r="L5" s="2">
        <f t="shared" si="6"/>
        <v>7</v>
      </c>
      <c r="M5" s="2" t="str">
        <f t="shared" si="7"/>
        <v xml:space="preserve"> Matys</v>
      </c>
      <c r="N5" s="2" t="str">
        <f t="shared" si="8"/>
        <v xml:space="preserve"> Tel.: 0761; 881 4402;;;;;;;</v>
      </c>
      <c r="O5" s="2">
        <f t="shared" si="9"/>
        <v>12</v>
      </c>
      <c r="P5" s="2" t="str">
        <f t="shared" si="10"/>
        <v xml:space="preserve"> Tel.: 0761</v>
      </c>
      <c r="Q5" s="2" t="str">
        <f t="shared" si="11"/>
        <v xml:space="preserve"> 881 4402;;;;;;;</v>
      </c>
      <c r="R5" s="2">
        <f t="shared" si="12"/>
        <v>10</v>
      </c>
      <c r="S5" s="2" t="str">
        <f t="shared" si="13"/>
        <v xml:space="preserve"> 881 4402</v>
      </c>
      <c r="T5" s="2" t="str">
        <f t="shared" si="14"/>
        <v>;;;;;;</v>
      </c>
      <c r="U5" s="2">
        <f t="shared" si="15"/>
        <v>1</v>
      </c>
      <c r="V5" s="2" t="str">
        <f t="shared" si="16"/>
        <v/>
      </c>
      <c r="W5" s="2" t="str">
        <f t="shared" si="17"/>
        <v>;;;;;</v>
      </c>
      <c r="X5" s="2">
        <f t="shared" si="18"/>
        <v>1</v>
      </c>
      <c r="Y5" s="2" t="str">
        <f t="shared" si="19"/>
        <v/>
      </c>
      <c r="Z5" s="2" t="str">
        <f t="shared" si="20"/>
        <v>;;;;</v>
      </c>
      <c r="AA5" s="2">
        <f t="shared" si="21"/>
        <v>1</v>
      </c>
      <c r="AB5" s="2" t="str">
        <f t="shared" si="22"/>
        <v/>
      </c>
      <c r="AC5" s="2" t="str">
        <f t="shared" si="23"/>
        <v>;;;</v>
      </c>
      <c r="AD5" s="2"/>
      <c r="AE5" s="2"/>
      <c r="AF5" s="2"/>
      <c r="AG5" s="2"/>
    </row>
    <row r="6" spans="1:33">
      <c r="A6" s="2">
        <v>5</v>
      </c>
      <c r="B6" s="61">
        <f t="shared" si="0"/>
        <v>44566</v>
      </c>
      <c r="C6" s="2">
        <f t="shared" si="1"/>
        <v>5</v>
      </c>
      <c r="D6" s="2">
        <f t="shared" si="2"/>
        <v>4</v>
      </c>
      <c r="E6" s="2" cm="1">
        <f t="array" ref="E6">INDEX(Kalender,C6,D6)</f>
        <v>1</v>
      </c>
      <c r="F6" s="2">
        <f>COUNTIF(E$2:E6,E6)-1</f>
        <v>4</v>
      </c>
      <c r="G6" s="2" t="str" cm="1">
        <f t="array" ref="G6">IF(YEAR(B6)=N('Kalender-Kehrwoche'!$D$7),INDEX(Person,E6,1),"")&amp;";;;;;;;"</f>
        <v>Ingolf; Matys; Tel.: 0761; 881 4402;;;;;;;</v>
      </c>
      <c r="H6" s="2" t="str" cm="1">
        <f t="array" ref="H6">TRIM(IFERROR(INDEX(J6:AC6,1,F6*3+1),""))&amp;" "</f>
        <v xml:space="preserve"> </v>
      </c>
      <c r="I6" s="2">
        <f t="shared" si="3"/>
        <v>7</v>
      </c>
      <c r="J6" s="2" t="str">
        <f t="shared" si="4"/>
        <v>Ingolf</v>
      </c>
      <c r="K6" s="2" t="str">
        <f t="shared" si="5"/>
        <v xml:space="preserve"> Matys; Tel.: 0761; 881 4402;;;;;;;</v>
      </c>
      <c r="L6" s="2">
        <f t="shared" si="6"/>
        <v>7</v>
      </c>
      <c r="M6" s="2" t="str">
        <f t="shared" si="7"/>
        <v xml:space="preserve"> Matys</v>
      </c>
      <c r="N6" s="2" t="str">
        <f t="shared" si="8"/>
        <v xml:space="preserve"> Tel.: 0761; 881 4402;;;;;;;</v>
      </c>
      <c r="O6" s="2">
        <f t="shared" si="9"/>
        <v>12</v>
      </c>
      <c r="P6" s="2" t="str">
        <f t="shared" si="10"/>
        <v xml:space="preserve"> Tel.: 0761</v>
      </c>
      <c r="Q6" s="2" t="str">
        <f t="shared" si="11"/>
        <v xml:space="preserve"> 881 4402;;;;;;;</v>
      </c>
      <c r="R6" s="2">
        <f t="shared" si="12"/>
        <v>10</v>
      </c>
      <c r="S6" s="2" t="str">
        <f t="shared" si="13"/>
        <v xml:space="preserve"> 881 4402</v>
      </c>
      <c r="T6" s="2" t="str">
        <f t="shared" si="14"/>
        <v>;;;;;;</v>
      </c>
      <c r="U6" s="2">
        <f t="shared" si="15"/>
        <v>1</v>
      </c>
      <c r="V6" s="2" t="str">
        <f t="shared" si="16"/>
        <v/>
      </c>
      <c r="W6" s="2" t="str">
        <f t="shared" si="17"/>
        <v>;;;;;</v>
      </c>
      <c r="X6" s="2">
        <f t="shared" si="18"/>
        <v>1</v>
      </c>
      <c r="Y6" s="2" t="str">
        <f t="shared" si="19"/>
        <v/>
      </c>
      <c r="Z6" s="2" t="str">
        <f t="shared" si="20"/>
        <v>;;;;</v>
      </c>
      <c r="AA6" s="2">
        <f t="shared" si="21"/>
        <v>1</v>
      </c>
      <c r="AB6" s="2" t="str">
        <f t="shared" si="22"/>
        <v/>
      </c>
      <c r="AC6" s="2" t="str">
        <f t="shared" si="23"/>
        <v>;;;</v>
      </c>
      <c r="AD6" s="2"/>
      <c r="AE6" s="2"/>
      <c r="AF6" s="2"/>
      <c r="AG6" s="2"/>
    </row>
    <row r="7" spans="1:33">
      <c r="A7" s="2">
        <v>6</v>
      </c>
      <c r="B7" s="61">
        <f t="shared" si="0"/>
        <v>44567</v>
      </c>
      <c r="C7" s="2">
        <f t="shared" si="1"/>
        <v>6</v>
      </c>
      <c r="D7" s="2">
        <f t="shared" si="2"/>
        <v>4</v>
      </c>
      <c r="E7" s="2" cm="1">
        <f t="array" ref="E7">INDEX(Kalender,C7,D7)</f>
        <v>1</v>
      </c>
      <c r="F7" s="2">
        <f>COUNTIF(E$2:E7,E7)-1</f>
        <v>5</v>
      </c>
      <c r="G7" s="2" t="str" cm="1">
        <f t="array" ref="G7">IF(YEAR(B7)=N('Kalender-Kehrwoche'!$D$7),INDEX(Person,E7,1),"")&amp;";;;;;;;"</f>
        <v>Ingolf; Matys; Tel.: 0761; 881 4402;;;;;;;</v>
      </c>
      <c r="H7" s="2" t="str" cm="1">
        <f t="array" ref="H7">TRIM(IFERROR(INDEX(J7:AC7,1,F7*3+1),""))&amp;" "</f>
        <v xml:space="preserve"> </v>
      </c>
      <c r="I7" s="2">
        <f t="shared" si="3"/>
        <v>7</v>
      </c>
      <c r="J7" s="2" t="str">
        <f t="shared" si="4"/>
        <v>Ingolf</v>
      </c>
      <c r="K7" s="2" t="str">
        <f t="shared" si="5"/>
        <v xml:space="preserve"> Matys; Tel.: 0761; 881 4402;;;;;;;</v>
      </c>
      <c r="L7" s="2">
        <f t="shared" si="6"/>
        <v>7</v>
      </c>
      <c r="M7" s="2" t="str">
        <f t="shared" si="7"/>
        <v xml:space="preserve"> Matys</v>
      </c>
      <c r="N7" s="2" t="str">
        <f t="shared" si="8"/>
        <v xml:space="preserve"> Tel.: 0761; 881 4402;;;;;;;</v>
      </c>
      <c r="O7" s="2">
        <f t="shared" si="9"/>
        <v>12</v>
      </c>
      <c r="P7" s="2" t="str">
        <f t="shared" si="10"/>
        <v xml:space="preserve"> Tel.: 0761</v>
      </c>
      <c r="Q7" s="2" t="str">
        <f t="shared" si="11"/>
        <v xml:space="preserve"> 881 4402;;;;;;;</v>
      </c>
      <c r="R7" s="2">
        <f t="shared" si="12"/>
        <v>10</v>
      </c>
      <c r="S7" s="2" t="str">
        <f t="shared" si="13"/>
        <v xml:space="preserve"> 881 4402</v>
      </c>
      <c r="T7" s="2" t="str">
        <f t="shared" si="14"/>
        <v>;;;;;;</v>
      </c>
      <c r="U7" s="2">
        <f t="shared" si="15"/>
        <v>1</v>
      </c>
      <c r="V7" s="2" t="str">
        <f t="shared" si="16"/>
        <v/>
      </c>
      <c r="W7" s="2" t="str">
        <f t="shared" si="17"/>
        <v>;;;;;</v>
      </c>
      <c r="X7" s="2">
        <f t="shared" si="18"/>
        <v>1</v>
      </c>
      <c r="Y7" s="2" t="str">
        <f t="shared" si="19"/>
        <v/>
      </c>
      <c r="Z7" s="2" t="str">
        <f t="shared" si="20"/>
        <v>;;;;</v>
      </c>
      <c r="AA7" s="2">
        <f t="shared" si="21"/>
        <v>1</v>
      </c>
      <c r="AB7" s="2" t="str">
        <f t="shared" si="22"/>
        <v/>
      </c>
      <c r="AC7" s="2" t="str">
        <f t="shared" si="23"/>
        <v>;;;</v>
      </c>
      <c r="AD7" s="2"/>
      <c r="AE7" s="2"/>
      <c r="AF7" s="2"/>
      <c r="AG7" s="2"/>
    </row>
    <row r="8" spans="1:33">
      <c r="A8" s="2">
        <v>7</v>
      </c>
      <c r="B8" s="61">
        <f t="shared" si="0"/>
        <v>44568</v>
      </c>
      <c r="C8" s="2">
        <f t="shared" si="1"/>
        <v>7</v>
      </c>
      <c r="D8" s="2">
        <f t="shared" si="2"/>
        <v>4</v>
      </c>
      <c r="E8" s="2" cm="1">
        <f t="array" ref="E8">INDEX(Kalender,C8,D8)</f>
        <v>1</v>
      </c>
      <c r="F8" s="2">
        <f>COUNTIF(E$2:E8,E8)-1</f>
        <v>6</v>
      </c>
      <c r="G8" s="2" t="str" cm="1">
        <f t="array" ref="G8">IF(YEAR(B8)=N('Kalender-Kehrwoche'!$D$7),INDEX(Person,E8,1),"")&amp;";;;;;;;"</f>
        <v>Ingolf; Matys; Tel.: 0761; 881 4402;;;;;;;</v>
      </c>
      <c r="H8" s="2" t="str" cm="1">
        <f t="array" ref="H8">TRIM(IFERROR(INDEX(J8:AC8,1,F8*3+1),""))&amp;" "</f>
        <v xml:space="preserve"> </v>
      </c>
      <c r="I8" s="2">
        <f t="shared" si="3"/>
        <v>7</v>
      </c>
      <c r="J8" s="2" t="str">
        <f t="shared" si="4"/>
        <v>Ingolf</v>
      </c>
      <c r="K8" s="2" t="str">
        <f t="shared" si="5"/>
        <v xml:space="preserve"> Matys; Tel.: 0761; 881 4402;;;;;;;</v>
      </c>
      <c r="L8" s="2">
        <f t="shared" si="6"/>
        <v>7</v>
      </c>
      <c r="M8" s="2" t="str">
        <f t="shared" si="7"/>
        <v xml:space="preserve"> Matys</v>
      </c>
      <c r="N8" s="2" t="str">
        <f t="shared" si="8"/>
        <v xml:space="preserve"> Tel.: 0761; 881 4402;;;;;;;</v>
      </c>
      <c r="O8" s="2">
        <f t="shared" si="9"/>
        <v>12</v>
      </c>
      <c r="P8" s="2" t="str">
        <f t="shared" si="10"/>
        <v xml:space="preserve"> Tel.: 0761</v>
      </c>
      <c r="Q8" s="2" t="str">
        <f t="shared" si="11"/>
        <v xml:space="preserve"> 881 4402;;;;;;;</v>
      </c>
      <c r="R8" s="2">
        <f t="shared" si="12"/>
        <v>10</v>
      </c>
      <c r="S8" s="2" t="str">
        <f t="shared" si="13"/>
        <v xml:space="preserve"> 881 4402</v>
      </c>
      <c r="T8" s="2" t="str">
        <f t="shared" si="14"/>
        <v>;;;;;;</v>
      </c>
      <c r="U8" s="2">
        <f t="shared" si="15"/>
        <v>1</v>
      </c>
      <c r="V8" s="2" t="str">
        <f t="shared" si="16"/>
        <v/>
      </c>
      <c r="W8" s="2" t="str">
        <f t="shared" si="17"/>
        <v>;;;;;</v>
      </c>
      <c r="X8" s="2">
        <f t="shared" si="18"/>
        <v>1</v>
      </c>
      <c r="Y8" s="2" t="str">
        <f t="shared" si="19"/>
        <v/>
      </c>
      <c r="Z8" s="2" t="str">
        <f t="shared" si="20"/>
        <v>;;;;</v>
      </c>
      <c r="AA8" s="2">
        <f t="shared" si="21"/>
        <v>1</v>
      </c>
      <c r="AB8" s="2" t="str">
        <f t="shared" si="22"/>
        <v/>
      </c>
      <c r="AC8" s="2" t="str">
        <f t="shared" si="23"/>
        <v>;;;</v>
      </c>
      <c r="AD8" s="2"/>
      <c r="AE8" s="2"/>
      <c r="AF8" s="2"/>
      <c r="AG8" s="2"/>
    </row>
    <row r="9" spans="1:33">
      <c r="A9" s="2">
        <v>8</v>
      </c>
      <c r="B9" s="61">
        <f t="shared" si="0"/>
        <v>44569</v>
      </c>
      <c r="C9" s="2">
        <f t="shared" si="1"/>
        <v>8</v>
      </c>
      <c r="D9" s="2">
        <f t="shared" si="2"/>
        <v>4</v>
      </c>
      <c r="E9" s="2" cm="1">
        <f t="array" ref="E9">INDEX(Kalender,C9,D9)</f>
        <v>2</v>
      </c>
      <c r="F9" s="2">
        <f>COUNTIF(E$2:E9,E9)-1</f>
        <v>0</v>
      </c>
      <c r="G9" s="2" t="str" cm="1">
        <f t="array" ref="G9">IF(YEAR(B9)=N('Kalender-Kehrwoche'!$D$7),INDEX(Person,E9,1),"")&amp;";;;;;;;"</f>
        <v>Wohnung 3; Dritter; mal;sehen;;;;;;;</v>
      </c>
      <c r="H9" s="2" t="str" cm="1">
        <f t="array" ref="H9">TRIM(IFERROR(INDEX(J9:AC9,1,F9*3+1),""))&amp;" "</f>
        <v xml:space="preserve">Wohnung 3 </v>
      </c>
      <c r="I9" s="2">
        <f t="shared" si="3"/>
        <v>10</v>
      </c>
      <c r="J9" s="2" t="str">
        <f t="shared" si="4"/>
        <v>Wohnung 3</v>
      </c>
      <c r="K9" s="2" t="str">
        <f t="shared" si="5"/>
        <v xml:space="preserve"> Dritter; mal;sehen;;;;;;;</v>
      </c>
      <c r="L9" s="2">
        <f t="shared" si="6"/>
        <v>9</v>
      </c>
      <c r="M9" s="2" t="str">
        <f t="shared" si="7"/>
        <v xml:space="preserve"> Dritter</v>
      </c>
      <c r="N9" s="2" t="str">
        <f t="shared" si="8"/>
        <v xml:space="preserve"> mal;sehen;;;;;;;</v>
      </c>
      <c r="O9" s="2">
        <f t="shared" si="9"/>
        <v>5</v>
      </c>
      <c r="P9" s="2" t="str">
        <f t="shared" si="10"/>
        <v xml:space="preserve"> mal</v>
      </c>
      <c r="Q9" s="2" t="str">
        <f t="shared" si="11"/>
        <v>sehen;;;;;;;</v>
      </c>
      <c r="R9" s="2">
        <f t="shared" si="12"/>
        <v>6</v>
      </c>
      <c r="S9" s="2" t="str">
        <f t="shared" si="13"/>
        <v>sehen</v>
      </c>
      <c r="T9" s="2" t="str">
        <f t="shared" si="14"/>
        <v>;;;;;;</v>
      </c>
      <c r="U9" s="2">
        <f t="shared" si="15"/>
        <v>1</v>
      </c>
      <c r="V9" s="2" t="str">
        <f t="shared" si="16"/>
        <v/>
      </c>
      <c r="W9" s="2" t="str">
        <f t="shared" si="17"/>
        <v>;;;;;</v>
      </c>
      <c r="X9" s="2">
        <f t="shared" si="18"/>
        <v>1</v>
      </c>
      <c r="Y9" s="2" t="str">
        <f t="shared" si="19"/>
        <v/>
      </c>
      <c r="Z9" s="2" t="str">
        <f t="shared" si="20"/>
        <v>;;;;</v>
      </c>
      <c r="AA9" s="2">
        <f t="shared" si="21"/>
        <v>1</v>
      </c>
      <c r="AB9" s="2" t="str">
        <f t="shared" si="22"/>
        <v/>
      </c>
      <c r="AC9" s="2" t="str">
        <f t="shared" si="23"/>
        <v>;;;</v>
      </c>
      <c r="AD9" s="2"/>
      <c r="AE9" s="2"/>
      <c r="AF9" s="2"/>
      <c r="AG9" s="2"/>
    </row>
    <row r="10" spans="1:33">
      <c r="A10" s="2">
        <v>9</v>
      </c>
      <c r="B10" s="61">
        <f t="shared" si="0"/>
        <v>44570</v>
      </c>
      <c r="C10" s="2">
        <f t="shared" si="1"/>
        <v>9</v>
      </c>
      <c r="D10" s="2">
        <f t="shared" si="2"/>
        <v>4</v>
      </c>
      <c r="E10" s="2" cm="1">
        <f t="array" ref="E10">INDEX(Kalender,C10,D10)</f>
        <v>2</v>
      </c>
      <c r="F10" s="2">
        <f>COUNTIF(E$2:E10,E10)-1</f>
        <v>1</v>
      </c>
      <c r="G10" s="2" t="str" cm="1">
        <f t="array" ref="G10">IF(YEAR(B10)=N('Kalender-Kehrwoche'!$D$7),INDEX(Person,E10,1),"")&amp;";;;;;;;"</f>
        <v>Wohnung 3; Dritter; mal;sehen;;;;;;;</v>
      </c>
      <c r="H10" s="2" t="str" cm="1">
        <f t="array" ref="H10">TRIM(IFERROR(INDEX(J10:AC10,1,F10*3+1),""))&amp;" "</f>
        <v xml:space="preserve">Dritter </v>
      </c>
      <c r="I10" s="2">
        <f t="shared" si="3"/>
        <v>10</v>
      </c>
      <c r="J10" s="2" t="str">
        <f t="shared" si="4"/>
        <v>Wohnung 3</v>
      </c>
      <c r="K10" s="2" t="str">
        <f t="shared" si="5"/>
        <v xml:space="preserve"> Dritter; mal;sehen;;;;;;;</v>
      </c>
      <c r="L10" s="2">
        <f t="shared" si="6"/>
        <v>9</v>
      </c>
      <c r="M10" s="2" t="str">
        <f t="shared" si="7"/>
        <v xml:space="preserve"> Dritter</v>
      </c>
      <c r="N10" s="2" t="str">
        <f t="shared" si="8"/>
        <v xml:space="preserve"> mal;sehen;;;;;;;</v>
      </c>
      <c r="O10" s="2">
        <f t="shared" si="9"/>
        <v>5</v>
      </c>
      <c r="P10" s="2" t="str">
        <f t="shared" si="10"/>
        <v xml:space="preserve"> mal</v>
      </c>
      <c r="Q10" s="2" t="str">
        <f t="shared" si="11"/>
        <v>sehen;;;;;;;</v>
      </c>
      <c r="R10" s="2">
        <f t="shared" si="12"/>
        <v>6</v>
      </c>
      <c r="S10" s="2" t="str">
        <f t="shared" si="13"/>
        <v>sehen</v>
      </c>
      <c r="T10" s="2" t="str">
        <f t="shared" si="14"/>
        <v>;;;;;;</v>
      </c>
      <c r="U10" s="2">
        <f t="shared" si="15"/>
        <v>1</v>
      </c>
      <c r="V10" s="2" t="str">
        <f t="shared" si="16"/>
        <v/>
      </c>
      <c r="W10" s="2" t="str">
        <f t="shared" si="17"/>
        <v>;;;;;</v>
      </c>
      <c r="X10" s="2">
        <f t="shared" si="18"/>
        <v>1</v>
      </c>
      <c r="Y10" s="2" t="str">
        <f t="shared" si="19"/>
        <v/>
      </c>
      <c r="Z10" s="2" t="str">
        <f t="shared" si="20"/>
        <v>;;;;</v>
      </c>
      <c r="AA10" s="2">
        <f t="shared" si="21"/>
        <v>1</v>
      </c>
      <c r="AB10" s="2" t="str">
        <f t="shared" si="22"/>
        <v/>
      </c>
      <c r="AC10" s="2" t="str">
        <f t="shared" si="23"/>
        <v>;;;</v>
      </c>
      <c r="AD10" s="2"/>
      <c r="AE10" s="2"/>
      <c r="AF10" s="2"/>
      <c r="AG10" s="2"/>
    </row>
    <row r="11" spans="1:33">
      <c r="A11" s="2">
        <v>10</v>
      </c>
      <c r="B11" s="61">
        <f t="shared" si="0"/>
        <v>44571</v>
      </c>
      <c r="C11" s="2">
        <f t="shared" si="1"/>
        <v>10</v>
      </c>
      <c r="D11" s="2">
        <f t="shared" si="2"/>
        <v>4</v>
      </c>
      <c r="E11" s="2" cm="1">
        <f t="array" ref="E11">INDEX(Kalender,C11,D11)</f>
        <v>2</v>
      </c>
      <c r="F11" s="2">
        <f>COUNTIF(E$2:E11,E11)-1</f>
        <v>2</v>
      </c>
      <c r="G11" s="2" t="str" cm="1">
        <f t="array" ref="G11">IF(YEAR(B11)=N('Kalender-Kehrwoche'!$D$7),INDEX(Person,E11,1),"")&amp;";;;;;;;"</f>
        <v>Wohnung 3; Dritter; mal;sehen;;;;;;;</v>
      </c>
      <c r="H11" s="2" t="str" cm="1">
        <f t="array" ref="H11">TRIM(IFERROR(INDEX(J11:AC11,1,F11*3+1),""))&amp;" "</f>
        <v xml:space="preserve">mal </v>
      </c>
      <c r="I11" s="2">
        <f t="shared" si="3"/>
        <v>10</v>
      </c>
      <c r="J11" s="2" t="str">
        <f t="shared" si="4"/>
        <v>Wohnung 3</v>
      </c>
      <c r="K11" s="2" t="str">
        <f t="shared" si="5"/>
        <v xml:space="preserve"> Dritter; mal;sehen;;;;;;;</v>
      </c>
      <c r="L11" s="2">
        <f t="shared" si="6"/>
        <v>9</v>
      </c>
      <c r="M11" s="2" t="str">
        <f t="shared" si="7"/>
        <v xml:space="preserve"> Dritter</v>
      </c>
      <c r="N11" s="2" t="str">
        <f t="shared" si="8"/>
        <v xml:space="preserve"> mal;sehen;;;;;;;</v>
      </c>
      <c r="O11" s="2">
        <f t="shared" si="9"/>
        <v>5</v>
      </c>
      <c r="P11" s="2" t="str">
        <f t="shared" si="10"/>
        <v xml:space="preserve"> mal</v>
      </c>
      <c r="Q11" s="2" t="str">
        <f t="shared" si="11"/>
        <v>sehen;;;;;;;</v>
      </c>
      <c r="R11" s="2">
        <f t="shared" si="12"/>
        <v>6</v>
      </c>
      <c r="S11" s="2" t="str">
        <f t="shared" si="13"/>
        <v>sehen</v>
      </c>
      <c r="T11" s="2" t="str">
        <f t="shared" si="14"/>
        <v>;;;;;;</v>
      </c>
      <c r="U11" s="2">
        <f t="shared" si="15"/>
        <v>1</v>
      </c>
      <c r="V11" s="2" t="str">
        <f t="shared" si="16"/>
        <v/>
      </c>
      <c r="W11" s="2" t="str">
        <f t="shared" si="17"/>
        <v>;;;;;</v>
      </c>
      <c r="X11" s="2">
        <f t="shared" si="18"/>
        <v>1</v>
      </c>
      <c r="Y11" s="2" t="str">
        <f t="shared" si="19"/>
        <v/>
      </c>
      <c r="Z11" s="2" t="str">
        <f t="shared" si="20"/>
        <v>;;;;</v>
      </c>
      <c r="AA11" s="2">
        <f t="shared" si="21"/>
        <v>1</v>
      </c>
      <c r="AB11" s="2" t="str">
        <f t="shared" si="22"/>
        <v/>
      </c>
      <c r="AC11" s="2" t="str">
        <f t="shared" si="23"/>
        <v>;;;</v>
      </c>
      <c r="AD11" s="2"/>
      <c r="AE11" s="2"/>
      <c r="AF11" s="2"/>
      <c r="AG11" s="2"/>
    </row>
    <row r="12" spans="1:33">
      <c r="A12" s="2">
        <v>11</v>
      </c>
      <c r="B12" s="61">
        <f t="shared" si="0"/>
        <v>44572</v>
      </c>
      <c r="C12" s="2">
        <f t="shared" si="1"/>
        <v>11</v>
      </c>
      <c r="D12" s="2">
        <f t="shared" si="2"/>
        <v>4</v>
      </c>
      <c r="E12" s="2" cm="1">
        <f t="array" ref="E12">INDEX(Kalender,C12,D12)</f>
        <v>2</v>
      </c>
      <c r="F12" s="2">
        <f>COUNTIF(E$2:E12,E12)-1</f>
        <v>3</v>
      </c>
      <c r="G12" s="2" t="str" cm="1">
        <f t="array" ref="G12">IF(YEAR(B12)=N('Kalender-Kehrwoche'!$D$7),INDEX(Person,E12,1),"")&amp;";;;;;;;"</f>
        <v>Wohnung 3; Dritter; mal;sehen;;;;;;;</v>
      </c>
      <c r="H12" s="2" t="str" cm="1">
        <f t="array" ref="H12">TRIM(IFERROR(INDEX(J12:AC12,1,F12*3+1),""))&amp;" "</f>
        <v xml:space="preserve">sehen </v>
      </c>
      <c r="I12" s="2">
        <f t="shared" si="3"/>
        <v>10</v>
      </c>
      <c r="J12" s="2" t="str">
        <f t="shared" si="4"/>
        <v>Wohnung 3</v>
      </c>
      <c r="K12" s="2" t="str">
        <f t="shared" si="5"/>
        <v xml:space="preserve"> Dritter; mal;sehen;;;;;;;</v>
      </c>
      <c r="L12" s="2">
        <f t="shared" si="6"/>
        <v>9</v>
      </c>
      <c r="M12" s="2" t="str">
        <f t="shared" si="7"/>
        <v xml:space="preserve"> Dritter</v>
      </c>
      <c r="N12" s="2" t="str">
        <f t="shared" si="8"/>
        <v xml:space="preserve"> mal;sehen;;;;;;;</v>
      </c>
      <c r="O12" s="2">
        <f t="shared" si="9"/>
        <v>5</v>
      </c>
      <c r="P12" s="2" t="str">
        <f t="shared" si="10"/>
        <v xml:space="preserve"> mal</v>
      </c>
      <c r="Q12" s="2" t="str">
        <f t="shared" si="11"/>
        <v>sehen;;;;;;;</v>
      </c>
      <c r="R12" s="2">
        <f t="shared" si="12"/>
        <v>6</v>
      </c>
      <c r="S12" s="2" t="str">
        <f t="shared" si="13"/>
        <v>sehen</v>
      </c>
      <c r="T12" s="2" t="str">
        <f t="shared" si="14"/>
        <v>;;;;;;</v>
      </c>
      <c r="U12" s="2">
        <f t="shared" si="15"/>
        <v>1</v>
      </c>
      <c r="V12" s="2" t="str">
        <f t="shared" si="16"/>
        <v/>
      </c>
      <c r="W12" s="2" t="str">
        <f t="shared" si="17"/>
        <v>;;;;;</v>
      </c>
      <c r="X12" s="2">
        <f t="shared" si="18"/>
        <v>1</v>
      </c>
      <c r="Y12" s="2" t="str">
        <f t="shared" si="19"/>
        <v/>
      </c>
      <c r="Z12" s="2" t="str">
        <f t="shared" si="20"/>
        <v>;;;;</v>
      </c>
      <c r="AA12" s="2">
        <f t="shared" si="21"/>
        <v>1</v>
      </c>
      <c r="AB12" s="2" t="str">
        <f t="shared" si="22"/>
        <v/>
      </c>
      <c r="AC12" s="2" t="str">
        <f t="shared" si="23"/>
        <v>;;;</v>
      </c>
      <c r="AD12" s="2"/>
      <c r="AE12" s="2"/>
      <c r="AF12" s="2"/>
      <c r="AG12" s="2"/>
    </row>
    <row r="13" spans="1:33">
      <c r="A13" s="2">
        <v>12</v>
      </c>
      <c r="B13" s="61">
        <f t="shared" si="0"/>
        <v>44573</v>
      </c>
      <c r="C13" s="2">
        <f t="shared" si="1"/>
        <v>12</v>
      </c>
      <c r="D13" s="2">
        <f t="shared" si="2"/>
        <v>4</v>
      </c>
      <c r="E13" s="2" cm="1">
        <f t="array" ref="E13">INDEX(Kalender,C13,D13)</f>
        <v>2</v>
      </c>
      <c r="F13" s="2">
        <f>COUNTIF(E$2:E13,E13)-1</f>
        <v>4</v>
      </c>
      <c r="G13" s="2" t="str" cm="1">
        <f t="array" ref="G13">IF(YEAR(B13)=N('Kalender-Kehrwoche'!$D$7),INDEX(Person,E13,1),"")&amp;";;;;;;;"</f>
        <v>Wohnung 3; Dritter; mal;sehen;;;;;;;</v>
      </c>
      <c r="H13" s="2" t="str" cm="1">
        <f t="array" ref="H13">TRIM(IFERROR(INDEX(J13:AC13,1,F13*3+1),""))&amp;" "</f>
        <v xml:space="preserve"> </v>
      </c>
      <c r="I13" s="2">
        <f t="shared" si="3"/>
        <v>10</v>
      </c>
      <c r="J13" s="2" t="str">
        <f t="shared" si="4"/>
        <v>Wohnung 3</v>
      </c>
      <c r="K13" s="2" t="str">
        <f t="shared" si="5"/>
        <v xml:space="preserve"> Dritter; mal;sehen;;;;;;;</v>
      </c>
      <c r="L13" s="2">
        <f t="shared" si="6"/>
        <v>9</v>
      </c>
      <c r="M13" s="2" t="str">
        <f t="shared" si="7"/>
        <v xml:space="preserve"> Dritter</v>
      </c>
      <c r="N13" s="2" t="str">
        <f t="shared" si="8"/>
        <v xml:space="preserve"> mal;sehen;;;;;;;</v>
      </c>
      <c r="O13" s="2">
        <f t="shared" si="9"/>
        <v>5</v>
      </c>
      <c r="P13" s="2" t="str">
        <f t="shared" si="10"/>
        <v xml:space="preserve"> mal</v>
      </c>
      <c r="Q13" s="2" t="str">
        <f t="shared" si="11"/>
        <v>sehen;;;;;;;</v>
      </c>
      <c r="R13" s="2">
        <f t="shared" si="12"/>
        <v>6</v>
      </c>
      <c r="S13" s="2" t="str">
        <f t="shared" si="13"/>
        <v>sehen</v>
      </c>
      <c r="T13" s="2" t="str">
        <f t="shared" si="14"/>
        <v>;;;;;;</v>
      </c>
      <c r="U13" s="2">
        <f t="shared" si="15"/>
        <v>1</v>
      </c>
      <c r="V13" s="2" t="str">
        <f t="shared" si="16"/>
        <v/>
      </c>
      <c r="W13" s="2" t="str">
        <f t="shared" si="17"/>
        <v>;;;;;</v>
      </c>
      <c r="X13" s="2">
        <f t="shared" si="18"/>
        <v>1</v>
      </c>
      <c r="Y13" s="2" t="str">
        <f t="shared" si="19"/>
        <v/>
      </c>
      <c r="Z13" s="2" t="str">
        <f t="shared" si="20"/>
        <v>;;;;</v>
      </c>
      <c r="AA13" s="2">
        <f t="shared" si="21"/>
        <v>1</v>
      </c>
      <c r="AB13" s="2" t="str">
        <f t="shared" si="22"/>
        <v/>
      </c>
      <c r="AC13" s="2" t="str">
        <f t="shared" si="23"/>
        <v>;;;</v>
      </c>
      <c r="AD13" s="2"/>
      <c r="AE13" s="2"/>
      <c r="AF13" s="2"/>
      <c r="AG13" s="2"/>
    </row>
    <row r="14" spans="1:33">
      <c r="A14" s="2">
        <v>13</v>
      </c>
      <c r="B14" s="61">
        <f t="shared" si="0"/>
        <v>44574</v>
      </c>
      <c r="C14" s="2">
        <f t="shared" si="1"/>
        <v>13</v>
      </c>
      <c r="D14" s="2">
        <f t="shared" si="2"/>
        <v>4</v>
      </c>
      <c r="E14" s="2" cm="1">
        <f t="array" ref="E14">INDEX(Kalender,C14,D14)</f>
        <v>2</v>
      </c>
      <c r="F14" s="2">
        <f>COUNTIF(E$2:E14,E14)-1</f>
        <v>5</v>
      </c>
      <c r="G14" s="2" t="str" cm="1">
        <f t="array" ref="G14">IF(YEAR(B14)=N('Kalender-Kehrwoche'!$D$7),INDEX(Person,E14,1),"")&amp;";;;;;;;"</f>
        <v>Wohnung 3; Dritter; mal;sehen;;;;;;;</v>
      </c>
      <c r="H14" s="2" t="str" cm="1">
        <f t="array" ref="H14">TRIM(IFERROR(INDEX(J14:AC14,1,F14*3+1),""))&amp;" "</f>
        <v xml:space="preserve"> </v>
      </c>
      <c r="I14" s="2">
        <f t="shared" si="3"/>
        <v>10</v>
      </c>
      <c r="J14" s="2" t="str">
        <f t="shared" si="4"/>
        <v>Wohnung 3</v>
      </c>
      <c r="K14" s="2" t="str">
        <f t="shared" si="5"/>
        <v xml:space="preserve"> Dritter; mal;sehen;;;;;;;</v>
      </c>
      <c r="L14" s="2">
        <f t="shared" si="6"/>
        <v>9</v>
      </c>
      <c r="M14" s="2" t="str">
        <f t="shared" si="7"/>
        <v xml:space="preserve"> Dritter</v>
      </c>
      <c r="N14" s="2" t="str">
        <f t="shared" si="8"/>
        <v xml:space="preserve"> mal;sehen;;;;;;;</v>
      </c>
      <c r="O14" s="2">
        <f t="shared" si="9"/>
        <v>5</v>
      </c>
      <c r="P14" s="2" t="str">
        <f t="shared" si="10"/>
        <v xml:space="preserve"> mal</v>
      </c>
      <c r="Q14" s="2" t="str">
        <f t="shared" si="11"/>
        <v>sehen;;;;;;;</v>
      </c>
      <c r="R14" s="2">
        <f t="shared" si="12"/>
        <v>6</v>
      </c>
      <c r="S14" s="2" t="str">
        <f t="shared" si="13"/>
        <v>sehen</v>
      </c>
      <c r="T14" s="2" t="str">
        <f t="shared" si="14"/>
        <v>;;;;;;</v>
      </c>
      <c r="U14" s="2">
        <f t="shared" si="15"/>
        <v>1</v>
      </c>
      <c r="V14" s="2" t="str">
        <f t="shared" si="16"/>
        <v/>
      </c>
      <c r="W14" s="2" t="str">
        <f t="shared" si="17"/>
        <v>;;;;;</v>
      </c>
      <c r="X14" s="2">
        <f t="shared" si="18"/>
        <v>1</v>
      </c>
      <c r="Y14" s="2" t="str">
        <f t="shared" si="19"/>
        <v/>
      </c>
      <c r="Z14" s="2" t="str">
        <f t="shared" si="20"/>
        <v>;;;;</v>
      </c>
      <c r="AA14" s="2">
        <f t="shared" si="21"/>
        <v>1</v>
      </c>
      <c r="AB14" s="2" t="str">
        <f t="shared" si="22"/>
        <v/>
      </c>
      <c r="AC14" s="2" t="str">
        <f t="shared" si="23"/>
        <v>;;;</v>
      </c>
      <c r="AD14" s="2"/>
      <c r="AE14" s="2"/>
      <c r="AF14" s="2"/>
      <c r="AG14" s="2"/>
    </row>
    <row r="15" spans="1:33">
      <c r="A15" s="2">
        <v>14</v>
      </c>
      <c r="B15" s="61">
        <f t="shared" si="0"/>
        <v>44575</v>
      </c>
      <c r="C15" s="2">
        <f t="shared" si="1"/>
        <v>14</v>
      </c>
      <c r="D15" s="2">
        <f t="shared" si="2"/>
        <v>4</v>
      </c>
      <c r="E15" s="2" cm="1">
        <f t="array" ref="E15">INDEX(Kalender,C15,D15)</f>
        <v>2</v>
      </c>
      <c r="F15" s="2">
        <f>COUNTIF(E$2:E15,E15)-1</f>
        <v>6</v>
      </c>
      <c r="G15" s="2" t="str" cm="1">
        <f t="array" ref="G15">IF(YEAR(B15)=N('Kalender-Kehrwoche'!$D$7),INDEX(Person,E15,1),"")&amp;";;;;;;;"</f>
        <v>Wohnung 3; Dritter; mal;sehen;;;;;;;</v>
      </c>
      <c r="H15" s="2" t="str" cm="1">
        <f t="array" ref="H15">TRIM(IFERROR(INDEX(J15:AC15,1,F15*3+1),""))&amp;" "</f>
        <v xml:space="preserve"> </v>
      </c>
      <c r="I15" s="2">
        <f t="shared" si="3"/>
        <v>10</v>
      </c>
      <c r="J15" s="2" t="str">
        <f t="shared" si="4"/>
        <v>Wohnung 3</v>
      </c>
      <c r="K15" s="2" t="str">
        <f t="shared" si="5"/>
        <v xml:space="preserve"> Dritter; mal;sehen;;;;;;;</v>
      </c>
      <c r="L15" s="2">
        <f t="shared" si="6"/>
        <v>9</v>
      </c>
      <c r="M15" s="2" t="str">
        <f t="shared" si="7"/>
        <v xml:space="preserve"> Dritter</v>
      </c>
      <c r="N15" s="2" t="str">
        <f t="shared" si="8"/>
        <v xml:space="preserve"> mal;sehen;;;;;;;</v>
      </c>
      <c r="O15" s="2">
        <f t="shared" si="9"/>
        <v>5</v>
      </c>
      <c r="P15" s="2" t="str">
        <f t="shared" si="10"/>
        <v xml:space="preserve"> mal</v>
      </c>
      <c r="Q15" s="2" t="str">
        <f t="shared" si="11"/>
        <v>sehen;;;;;;;</v>
      </c>
      <c r="R15" s="2">
        <f t="shared" si="12"/>
        <v>6</v>
      </c>
      <c r="S15" s="2" t="str">
        <f t="shared" si="13"/>
        <v>sehen</v>
      </c>
      <c r="T15" s="2" t="str">
        <f t="shared" si="14"/>
        <v>;;;;;;</v>
      </c>
      <c r="U15" s="2">
        <f t="shared" si="15"/>
        <v>1</v>
      </c>
      <c r="V15" s="2" t="str">
        <f t="shared" si="16"/>
        <v/>
      </c>
      <c r="W15" s="2" t="str">
        <f t="shared" si="17"/>
        <v>;;;;;</v>
      </c>
      <c r="X15" s="2">
        <f t="shared" si="18"/>
        <v>1</v>
      </c>
      <c r="Y15" s="2" t="str">
        <f t="shared" si="19"/>
        <v/>
      </c>
      <c r="Z15" s="2" t="str">
        <f t="shared" si="20"/>
        <v>;;;;</v>
      </c>
      <c r="AA15" s="2">
        <f t="shared" si="21"/>
        <v>1</v>
      </c>
      <c r="AB15" s="2" t="str">
        <f t="shared" si="22"/>
        <v/>
      </c>
      <c r="AC15" s="2" t="str">
        <f t="shared" si="23"/>
        <v>;;;</v>
      </c>
      <c r="AD15" s="2"/>
      <c r="AE15" s="2"/>
      <c r="AF15" s="2"/>
      <c r="AG15" s="2"/>
    </row>
    <row r="16" spans="1:33">
      <c r="A16" s="2">
        <v>15</v>
      </c>
      <c r="B16" s="61">
        <f t="shared" si="0"/>
        <v>44576</v>
      </c>
      <c r="C16" s="2">
        <f t="shared" si="1"/>
        <v>15</v>
      </c>
      <c r="D16" s="2">
        <f t="shared" si="2"/>
        <v>4</v>
      </c>
      <c r="E16" s="2" cm="1">
        <f t="array" ref="E16">INDEX(Kalender,C16,D16)</f>
        <v>3</v>
      </c>
      <c r="F16" s="2">
        <f>COUNTIF(E$2:E16,E16)-1</f>
        <v>0</v>
      </c>
      <c r="G16" s="2" t="str" cm="1">
        <f t="array" ref="G16">IF(YEAR(B16)=N('Kalender-Kehrwoche'!$D$7),INDEX(Person,E16,1),"")&amp;";;;;;;;"</f>
        <v>WHG-01; Thomann; Gerhard;;;;;;;</v>
      </c>
      <c r="H16" s="2" t="str" cm="1">
        <f t="array" ref="H16">TRIM(IFERROR(INDEX(J16:AC16,1,F16*3+1),""))&amp;" "</f>
        <v xml:space="preserve">WHG-01 </v>
      </c>
      <c r="I16" s="2">
        <f t="shared" si="3"/>
        <v>7</v>
      </c>
      <c r="J16" s="2" t="str">
        <f t="shared" si="4"/>
        <v>WHG-01</v>
      </c>
      <c r="K16" s="2" t="str">
        <f t="shared" si="5"/>
        <v xml:space="preserve"> Thomann; Gerhard;;;;;;;</v>
      </c>
      <c r="L16" s="2">
        <f t="shared" si="6"/>
        <v>9</v>
      </c>
      <c r="M16" s="2" t="str">
        <f t="shared" si="7"/>
        <v xml:space="preserve"> Thomann</v>
      </c>
      <c r="N16" s="2" t="str">
        <f t="shared" si="8"/>
        <v xml:space="preserve"> Gerhard;;;;;;;</v>
      </c>
      <c r="O16" s="2">
        <f t="shared" si="9"/>
        <v>9</v>
      </c>
      <c r="P16" s="2" t="str">
        <f t="shared" si="10"/>
        <v xml:space="preserve"> Gerhard</v>
      </c>
      <c r="Q16" s="2" t="str">
        <f t="shared" si="11"/>
        <v>;;;;;;</v>
      </c>
      <c r="R16" s="2">
        <f t="shared" si="12"/>
        <v>1</v>
      </c>
      <c r="S16" s="2" t="str">
        <f t="shared" si="13"/>
        <v/>
      </c>
      <c r="T16" s="2" t="str">
        <f t="shared" si="14"/>
        <v>;;;;;</v>
      </c>
      <c r="U16" s="2">
        <f t="shared" si="15"/>
        <v>1</v>
      </c>
      <c r="V16" s="2" t="str">
        <f t="shared" si="16"/>
        <v/>
      </c>
      <c r="W16" s="2" t="str">
        <f t="shared" si="17"/>
        <v>;;;;</v>
      </c>
      <c r="X16" s="2">
        <f t="shared" si="18"/>
        <v>1</v>
      </c>
      <c r="Y16" s="2" t="str">
        <f t="shared" si="19"/>
        <v/>
      </c>
      <c r="Z16" s="2" t="str">
        <f t="shared" si="20"/>
        <v>;;;</v>
      </c>
      <c r="AA16" s="2">
        <f t="shared" si="21"/>
        <v>1</v>
      </c>
      <c r="AB16" s="2" t="str">
        <f t="shared" si="22"/>
        <v/>
      </c>
      <c r="AC16" s="2" t="str">
        <f t="shared" si="23"/>
        <v>;;</v>
      </c>
      <c r="AD16" s="2"/>
      <c r="AE16" s="2"/>
      <c r="AF16" s="2"/>
      <c r="AG16" s="2"/>
    </row>
    <row r="17" spans="1:33">
      <c r="A17" s="2">
        <v>16</v>
      </c>
      <c r="B17" s="61">
        <f t="shared" si="0"/>
        <v>44577</v>
      </c>
      <c r="C17" s="2">
        <f t="shared" si="1"/>
        <v>16</v>
      </c>
      <c r="D17" s="2">
        <f t="shared" si="2"/>
        <v>4</v>
      </c>
      <c r="E17" s="2" cm="1">
        <f t="array" ref="E17">INDEX(Kalender,C17,D17)</f>
        <v>3</v>
      </c>
      <c r="F17" s="2">
        <f>COUNTIF(E$2:E17,E17)-1</f>
        <v>1</v>
      </c>
      <c r="G17" s="2" t="str" cm="1">
        <f t="array" ref="G17">IF(YEAR(B17)=N('Kalender-Kehrwoche'!$D$7),INDEX(Person,E17,1),"")&amp;";;;;;;;"</f>
        <v>WHG-01; Thomann; Gerhard;;;;;;;</v>
      </c>
      <c r="H17" s="2" t="str" cm="1">
        <f t="array" ref="H17">TRIM(IFERROR(INDEX(J17:AC17,1,F17*3+1),""))&amp;" "</f>
        <v xml:space="preserve">Thomann </v>
      </c>
      <c r="I17" s="2">
        <f t="shared" si="3"/>
        <v>7</v>
      </c>
      <c r="J17" s="2" t="str">
        <f t="shared" si="4"/>
        <v>WHG-01</v>
      </c>
      <c r="K17" s="2" t="str">
        <f t="shared" si="5"/>
        <v xml:space="preserve"> Thomann; Gerhard;;;;;;;</v>
      </c>
      <c r="L17" s="2">
        <f t="shared" si="6"/>
        <v>9</v>
      </c>
      <c r="M17" s="2" t="str">
        <f t="shared" si="7"/>
        <v xml:space="preserve"> Thomann</v>
      </c>
      <c r="N17" s="2" t="str">
        <f t="shared" si="8"/>
        <v xml:space="preserve"> Gerhard;;;;;;;</v>
      </c>
      <c r="O17" s="2">
        <f t="shared" si="9"/>
        <v>9</v>
      </c>
      <c r="P17" s="2" t="str">
        <f t="shared" si="10"/>
        <v xml:space="preserve"> Gerhard</v>
      </c>
      <c r="Q17" s="2" t="str">
        <f t="shared" si="11"/>
        <v>;;;;;;</v>
      </c>
      <c r="R17" s="2">
        <f t="shared" si="12"/>
        <v>1</v>
      </c>
      <c r="S17" s="2" t="str">
        <f t="shared" si="13"/>
        <v/>
      </c>
      <c r="T17" s="2" t="str">
        <f t="shared" si="14"/>
        <v>;;;;;</v>
      </c>
      <c r="U17" s="2">
        <f t="shared" si="15"/>
        <v>1</v>
      </c>
      <c r="V17" s="2" t="str">
        <f t="shared" si="16"/>
        <v/>
      </c>
      <c r="W17" s="2" t="str">
        <f t="shared" si="17"/>
        <v>;;;;</v>
      </c>
      <c r="X17" s="2">
        <f t="shared" si="18"/>
        <v>1</v>
      </c>
      <c r="Y17" s="2" t="str">
        <f t="shared" si="19"/>
        <v/>
      </c>
      <c r="Z17" s="2" t="str">
        <f t="shared" si="20"/>
        <v>;;;</v>
      </c>
      <c r="AA17" s="2">
        <f t="shared" si="21"/>
        <v>1</v>
      </c>
      <c r="AB17" s="2" t="str">
        <f t="shared" si="22"/>
        <v/>
      </c>
      <c r="AC17" s="2" t="str">
        <f t="shared" si="23"/>
        <v>;;</v>
      </c>
      <c r="AD17" s="2"/>
      <c r="AE17" s="2"/>
      <c r="AF17" s="2"/>
      <c r="AG17" s="2"/>
    </row>
    <row r="18" spans="1:33">
      <c r="A18" s="2">
        <v>17</v>
      </c>
      <c r="B18" s="61">
        <f t="shared" si="0"/>
        <v>44578</v>
      </c>
      <c r="C18" s="2">
        <f t="shared" si="1"/>
        <v>17</v>
      </c>
      <c r="D18" s="2">
        <f t="shared" si="2"/>
        <v>4</v>
      </c>
      <c r="E18" s="2" cm="1">
        <f t="array" ref="E18">INDEX(Kalender,C18,D18)</f>
        <v>3</v>
      </c>
      <c r="F18" s="2">
        <f>COUNTIF(E$2:E18,E18)-1</f>
        <v>2</v>
      </c>
      <c r="G18" s="2" t="str" cm="1">
        <f t="array" ref="G18">IF(YEAR(B18)=N('Kalender-Kehrwoche'!$D$7),INDEX(Person,E18,1),"")&amp;";;;;;;;"</f>
        <v>WHG-01; Thomann; Gerhard;;;;;;;</v>
      </c>
      <c r="H18" s="2" t="str" cm="1">
        <f t="array" ref="H18">TRIM(IFERROR(INDEX(J18:AC18,1,F18*3+1),""))&amp;" "</f>
        <v xml:space="preserve">Gerhard </v>
      </c>
      <c r="I18" s="2">
        <f t="shared" si="3"/>
        <v>7</v>
      </c>
      <c r="J18" s="2" t="str">
        <f t="shared" si="4"/>
        <v>WHG-01</v>
      </c>
      <c r="K18" s="2" t="str">
        <f t="shared" si="5"/>
        <v xml:space="preserve"> Thomann; Gerhard;;;;;;;</v>
      </c>
      <c r="L18" s="2">
        <f t="shared" si="6"/>
        <v>9</v>
      </c>
      <c r="M18" s="2" t="str">
        <f t="shared" si="7"/>
        <v xml:space="preserve"> Thomann</v>
      </c>
      <c r="N18" s="2" t="str">
        <f t="shared" si="8"/>
        <v xml:space="preserve"> Gerhard;;;;;;;</v>
      </c>
      <c r="O18" s="2">
        <f t="shared" si="9"/>
        <v>9</v>
      </c>
      <c r="P18" s="2" t="str">
        <f t="shared" si="10"/>
        <v xml:space="preserve"> Gerhard</v>
      </c>
      <c r="Q18" s="2" t="str">
        <f t="shared" si="11"/>
        <v>;;;;;;</v>
      </c>
      <c r="R18" s="2">
        <f t="shared" si="12"/>
        <v>1</v>
      </c>
      <c r="S18" s="2" t="str">
        <f t="shared" si="13"/>
        <v/>
      </c>
      <c r="T18" s="2" t="str">
        <f t="shared" si="14"/>
        <v>;;;;;</v>
      </c>
      <c r="U18" s="2">
        <f t="shared" si="15"/>
        <v>1</v>
      </c>
      <c r="V18" s="2" t="str">
        <f t="shared" si="16"/>
        <v/>
      </c>
      <c r="W18" s="2" t="str">
        <f t="shared" si="17"/>
        <v>;;;;</v>
      </c>
      <c r="X18" s="2">
        <f t="shared" si="18"/>
        <v>1</v>
      </c>
      <c r="Y18" s="2" t="str">
        <f t="shared" si="19"/>
        <v/>
      </c>
      <c r="Z18" s="2" t="str">
        <f t="shared" si="20"/>
        <v>;;;</v>
      </c>
      <c r="AA18" s="2">
        <f t="shared" si="21"/>
        <v>1</v>
      </c>
      <c r="AB18" s="2" t="str">
        <f t="shared" si="22"/>
        <v/>
      </c>
      <c r="AC18" s="2" t="str">
        <f t="shared" si="23"/>
        <v>;;</v>
      </c>
      <c r="AD18" s="2"/>
      <c r="AE18" s="2"/>
      <c r="AF18" s="2"/>
      <c r="AG18" s="2"/>
    </row>
    <row r="19" spans="1:33">
      <c r="A19" s="2">
        <v>18</v>
      </c>
      <c r="B19" s="61">
        <f t="shared" si="0"/>
        <v>44579</v>
      </c>
      <c r="C19" s="2">
        <f t="shared" si="1"/>
        <v>18</v>
      </c>
      <c r="D19" s="2">
        <f t="shared" si="2"/>
        <v>4</v>
      </c>
      <c r="E19" s="2" cm="1">
        <f t="array" ref="E19">INDEX(Kalender,C19,D19)</f>
        <v>3</v>
      </c>
      <c r="F19" s="2">
        <f>COUNTIF(E$2:E19,E19)-1</f>
        <v>3</v>
      </c>
      <c r="G19" s="2" t="str" cm="1">
        <f t="array" ref="G19">IF(YEAR(B19)=N('Kalender-Kehrwoche'!$D$7),INDEX(Person,E19,1),"")&amp;";;;;;;;"</f>
        <v>WHG-01; Thomann; Gerhard;;;;;;;</v>
      </c>
      <c r="H19" s="2" t="str" cm="1">
        <f t="array" ref="H19">TRIM(IFERROR(INDEX(J19:AC19,1,F19*3+1),""))&amp;" "</f>
        <v xml:space="preserve"> </v>
      </c>
      <c r="I19" s="2">
        <f t="shared" si="3"/>
        <v>7</v>
      </c>
      <c r="J19" s="2" t="str">
        <f t="shared" si="4"/>
        <v>WHG-01</v>
      </c>
      <c r="K19" s="2" t="str">
        <f t="shared" si="5"/>
        <v xml:space="preserve"> Thomann; Gerhard;;;;;;;</v>
      </c>
      <c r="L19" s="2">
        <f t="shared" si="6"/>
        <v>9</v>
      </c>
      <c r="M19" s="2" t="str">
        <f t="shared" si="7"/>
        <v xml:space="preserve"> Thomann</v>
      </c>
      <c r="N19" s="2" t="str">
        <f t="shared" si="8"/>
        <v xml:space="preserve"> Gerhard;;;;;;;</v>
      </c>
      <c r="O19" s="2">
        <f t="shared" si="9"/>
        <v>9</v>
      </c>
      <c r="P19" s="2" t="str">
        <f t="shared" si="10"/>
        <v xml:space="preserve"> Gerhard</v>
      </c>
      <c r="Q19" s="2" t="str">
        <f t="shared" si="11"/>
        <v>;;;;;;</v>
      </c>
      <c r="R19" s="2">
        <f t="shared" si="12"/>
        <v>1</v>
      </c>
      <c r="S19" s="2" t="str">
        <f t="shared" si="13"/>
        <v/>
      </c>
      <c r="T19" s="2" t="str">
        <f t="shared" si="14"/>
        <v>;;;;;</v>
      </c>
      <c r="U19" s="2">
        <f t="shared" si="15"/>
        <v>1</v>
      </c>
      <c r="V19" s="2" t="str">
        <f t="shared" si="16"/>
        <v/>
      </c>
      <c r="W19" s="2" t="str">
        <f t="shared" si="17"/>
        <v>;;;;</v>
      </c>
      <c r="X19" s="2">
        <f t="shared" si="18"/>
        <v>1</v>
      </c>
      <c r="Y19" s="2" t="str">
        <f t="shared" si="19"/>
        <v/>
      </c>
      <c r="Z19" s="2" t="str">
        <f t="shared" si="20"/>
        <v>;;;</v>
      </c>
      <c r="AA19" s="2">
        <f t="shared" si="21"/>
        <v>1</v>
      </c>
      <c r="AB19" s="2" t="str">
        <f t="shared" si="22"/>
        <v/>
      </c>
      <c r="AC19" s="2" t="str">
        <f t="shared" si="23"/>
        <v>;;</v>
      </c>
      <c r="AD19" s="2"/>
      <c r="AE19" s="2"/>
      <c r="AF19" s="2"/>
      <c r="AG19" s="2"/>
    </row>
    <row r="20" spans="1:33">
      <c r="A20" s="2">
        <v>19</v>
      </c>
      <c r="B20" s="61">
        <f t="shared" si="0"/>
        <v>44580</v>
      </c>
      <c r="C20" s="2">
        <f t="shared" si="1"/>
        <v>19</v>
      </c>
      <c r="D20" s="2">
        <f t="shared" si="2"/>
        <v>4</v>
      </c>
      <c r="E20" s="2" cm="1">
        <f t="array" ref="E20">INDEX(Kalender,C20,D20)</f>
        <v>3</v>
      </c>
      <c r="F20" s="2">
        <f>COUNTIF(E$2:E20,E20)-1</f>
        <v>4</v>
      </c>
      <c r="G20" s="2" t="str" cm="1">
        <f t="array" ref="G20">IF(YEAR(B20)=N('Kalender-Kehrwoche'!$D$7),INDEX(Person,E20,1),"")&amp;";;;;;;;"</f>
        <v>WHG-01; Thomann; Gerhard;;;;;;;</v>
      </c>
      <c r="H20" s="2" t="str" cm="1">
        <f t="array" ref="H20">TRIM(IFERROR(INDEX(J20:AC20,1,F20*3+1),""))&amp;" "</f>
        <v xml:space="preserve"> </v>
      </c>
      <c r="I20" s="2">
        <f t="shared" si="3"/>
        <v>7</v>
      </c>
      <c r="J20" s="2" t="str">
        <f t="shared" si="4"/>
        <v>WHG-01</v>
      </c>
      <c r="K20" s="2" t="str">
        <f t="shared" si="5"/>
        <v xml:space="preserve"> Thomann; Gerhard;;;;;;;</v>
      </c>
      <c r="L20" s="2">
        <f t="shared" si="6"/>
        <v>9</v>
      </c>
      <c r="M20" s="2" t="str">
        <f t="shared" si="7"/>
        <v xml:space="preserve"> Thomann</v>
      </c>
      <c r="N20" s="2" t="str">
        <f t="shared" si="8"/>
        <v xml:space="preserve"> Gerhard;;;;;;;</v>
      </c>
      <c r="O20" s="2">
        <f t="shared" si="9"/>
        <v>9</v>
      </c>
      <c r="P20" s="2" t="str">
        <f t="shared" si="10"/>
        <v xml:space="preserve"> Gerhard</v>
      </c>
      <c r="Q20" s="2" t="str">
        <f t="shared" si="11"/>
        <v>;;;;;;</v>
      </c>
      <c r="R20" s="2">
        <f t="shared" si="12"/>
        <v>1</v>
      </c>
      <c r="S20" s="2" t="str">
        <f t="shared" si="13"/>
        <v/>
      </c>
      <c r="T20" s="2" t="str">
        <f t="shared" si="14"/>
        <v>;;;;;</v>
      </c>
      <c r="U20" s="2">
        <f t="shared" si="15"/>
        <v>1</v>
      </c>
      <c r="V20" s="2" t="str">
        <f t="shared" si="16"/>
        <v/>
      </c>
      <c r="W20" s="2" t="str">
        <f t="shared" si="17"/>
        <v>;;;;</v>
      </c>
      <c r="X20" s="2">
        <f t="shared" si="18"/>
        <v>1</v>
      </c>
      <c r="Y20" s="2" t="str">
        <f t="shared" si="19"/>
        <v/>
      </c>
      <c r="Z20" s="2" t="str">
        <f t="shared" si="20"/>
        <v>;;;</v>
      </c>
      <c r="AA20" s="2">
        <f t="shared" si="21"/>
        <v>1</v>
      </c>
      <c r="AB20" s="2" t="str">
        <f t="shared" si="22"/>
        <v/>
      </c>
      <c r="AC20" s="2" t="str">
        <f t="shared" si="23"/>
        <v>;;</v>
      </c>
      <c r="AD20" s="2"/>
      <c r="AE20" s="2"/>
      <c r="AF20" s="2"/>
      <c r="AG20" s="2"/>
    </row>
    <row r="21" spans="1:33">
      <c r="A21" s="2">
        <v>20</v>
      </c>
      <c r="B21" s="61">
        <f t="shared" si="0"/>
        <v>44581</v>
      </c>
      <c r="C21" s="2">
        <f t="shared" si="1"/>
        <v>20</v>
      </c>
      <c r="D21" s="2">
        <f t="shared" si="2"/>
        <v>4</v>
      </c>
      <c r="E21" s="2" cm="1">
        <f t="array" ref="E21">INDEX(Kalender,C21,D21)</f>
        <v>3</v>
      </c>
      <c r="F21" s="2">
        <f>COUNTIF(E$2:E21,E21)-1</f>
        <v>5</v>
      </c>
      <c r="G21" s="2" t="str" cm="1">
        <f t="array" ref="G21">IF(YEAR(B21)=N('Kalender-Kehrwoche'!$D$7),INDEX(Person,E21,1),"")&amp;";;;;;;;"</f>
        <v>WHG-01; Thomann; Gerhard;;;;;;;</v>
      </c>
      <c r="H21" s="2" t="str" cm="1">
        <f t="array" ref="H21">TRIM(IFERROR(INDEX(J21:AC21,1,F21*3+1),""))&amp;" "</f>
        <v xml:space="preserve"> </v>
      </c>
      <c r="I21" s="2">
        <f t="shared" si="3"/>
        <v>7</v>
      </c>
      <c r="J21" s="2" t="str">
        <f t="shared" si="4"/>
        <v>WHG-01</v>
      </c>
      <c r="K21" s="2" t="str">
        <f t="shared" si="5"/>
        <v xml:space="preserve"> Thomann; Gerhard;;;;;;;</v>
      </c>
      <c r="L21" s="2">
        <f t="shared" si="6"/>
        <v>9</v>
      </c>
      <c r="M21" s="2" t="str">
        <f t="shared" si="7"/>
        <v xml:space="preserve"> Thomann</v>
      </c>
      <c r="N21" s="2" t="str">
        <f t="shared" si="8"/>
        <v xml:space="preserve"> Gerhard;;;;;;;</v>
      </c>
      <c r="O21" s="2">
        <f t="shared" si="9"/>
        <v>9</v>
      </c>
      <c r="P21" s="2" t="str">
        <f t="shared" si="10"/>
        <v xml:space="preserve"> Gerhard</v>
      </c>
      <c r="Q21" s="2" t="str">
        <f t="shared" si="11"/>
        <v>;;;;;;</v>
      </c>
      <c r="R21" s="2">
        <f t="shared" si="12"/>
        <v>1</v>
      </c>
      <c r="S21" s="2" t="str">
        <f t="shared" si="13"/>
        <v/>
      </c>
      <c r="T21" s="2" t="str">
        <f t="shared" si="14"/>
        <v>;;;;;</v>
      </c>
      <c r="U21" s="2">
        <f t="shared" si="15"/>
        <v>1</v>
      </c>
      <c r="V21" s="2" t="str">
        <f t="shared" si="16"/>
        <v/>
      </c>
      <c r="W21" s="2" t="str">
        <f t="shared" si="17"/>
        <v>;;;;</v>
      </c>
      <c r="X21" s="2">
        <f t="shared" si="18"/>
        <v>1</v>
      </c>
      <c r="Y21" s="2" t="str">
        <f t="shared" si="19"/>
        <v/>
      </c>
      <c r="Z21" s="2" t="str">
        <f t="shared" si="20"/>
        <v>;;;</v>
      </c>
      <c r="AA21" s="2">
        <f t="shared" si="21"/>
        <v>1</v>
      </c>
      <c r="AB21" s="2" t="str">
        <f t="shared" si="22"/>
        <v/>
      </c>
      <c r="AC21" s="2" t="str">
        <f t="shared" si="23"/>
        <v>;;</v>
      </c>
      <c r="AD21" s="2"/>
      <c r="AE21" s="2"/>
      <c r="AF21" s="2"/>
      <c r="AG21" s="2"/>
    </row>
    <row r="22" spans="1:33">
      <c r="A22" s="2">
        <v>21</v>
      </c>
      <c r="B22" s="61">
        <f t="shared" si="0"/>
        <v>44582</v>
      </c>
      <c r="C22" s="2">
        <f t="shared" si="1"/>
        <v>21</v>
      </c>
      <c r="D22" s="2">
        <f t="shared" si="2"/>
        <v>4</v>
      </c>
      <c r="E22" s="2" cm="1">
        <f t="array" ref="E22">INDEX(Kalender,C22,D22)</f>
        <v>3</v>
      </c>
      <c r="F22" s="2">
        <f>COUNTIF(E$2:E22,E22)-1</f>
        <v>6</v>
      </c>
      <c r="G22" s="2" t="str" cm="1">
        <f t="array" ref="G22">IF(YEAR(B22)=N('Kalender-Kehrwoche'!$D$7),INDEX(Person,E22,1),"")&amp;";;;;;;;"</f>
        <v>WHG-01; Thomann; Gerhard;;;;;;;</v>
      </c>
      <c r="H22" s="2" t="str" cm="1">
        <f t="array" ref="H22">TRIM(IFERROR(INDEX(J22:AC22,1,F22*3+1),""))&amp;" "</f>
        <v xml:space="preserve"> </v>
      </c>
      <c r="I22" s="2">
        <f t="shared" si="3"/>
        <v>7</v>
      </c>
      <c r="J22" s="2" t="str">
        <f t="shared" si="4"/>
        <v>WHG-01</v>
      </c>
      <c r="K22" s="2" t="str">
        <f t="shared" si="5"/>
        <v xml:space="preserve"> Thomann; Gerhard;;;;;;;</v>
      </c>
      <c r="L22" s="2">
        <f t="shared" si="6"/>
        <v>9</v>
      </c>
      <c r="M22" s="2" t="str">
        <f t="shared" si="7"/>
        <v xml:space="preserve"> Thomann</v>
      </c>
      <c r="N22" s="2" t="str">
        <f t="shared" si="8"/>
        <v xml:space="preserve"> Gerhard;;;;;;;</v>
      </c>
      <c r="O22" s="2">
        <f t="shared" si="9"/>
        <v>9</v>
      </c>
      <c r="P22" s="2" t="str">
        <f t="shared" si="10"/>
        <v xml:space="preserve"> Gerhard</v>
      </c>
      <c r="Q22" s="2" t="str">
        <f t="shared" si="11"/>
        <v>;;;;;;</v>
      </c>
      <c r="R22" s="2">
        <f t="shared" si="12"/>
        <v>1</v>
      </c>
      <c r="S22" s="2" t="str">
        <f t="shared" si="13"/>
        <v/>
      </c>
      <c r="T22" s="2" t="str">
        <f t="shared" si="14"/>
        <v>;;;;;</v>
      </c>
      <c r="U22" s="2">
        <f t="shared" si="15"/>
        <v>1</v>
      </c>
      <c r="V22" s="2" t="str">
        <f t="shared" si="16"/>
        <v/>
      </c>
      <c r="W22" s="2" t="str">
        <f t="shared" si="17"/>
        <v>;;;;</v>
      </c>
      <c r="X22" s="2">
        <f t="shared" si="18"/>
        <v>1</v>
      </c>
      <c r="Y22" s="2" t="str">
        <f t="shared" si="19"/>
        <v/>
      </c>
      <c r="Z22" s="2" t="str">
        <f t="shared" si="20"/>
        <v>;;;</v>
      </c>
      <c r="AA22" s="2">
        <f t="shared" si="21"/>
        <v>1</v>
      </c>
      <c r="AB22" s="2" t="str">
        <f t="shared" si="22"/>
        <v/>
      </c>
      <c r="AC22" s="2" t="str">
        <f t="shared" si="23"/>
        <v>;;</v>
      </c>
      <c r="AD22" s="2"/>
      <c r="AE22" s="2"/>
      <c r="AF22" s="2"/>
      <c r="AG22" s="2"/>
    </row>
    <row r="23" spans="1:33">
      <c r="A23" s="2">
        <v>22</v>
      </c>
      <c r="B23" s="61">
        <f t="shared" si="0"/>
        <v>44583</v>
      </c>
      <c r="C23" s="2">
        <f t="shared" si="1"/>
        <v>22</v>
      </c>
      <c r="D23" s="2">
        <f t="shared" si="2"/>
        <v>4</v>
      </c>
      <c r="E23" s="2" cm="1">
        <f t="array" ref="E23">INDEX(Kalender,C23,D23)</f>
        <v>4</v>
      </c>
      <c r="F23" s="2">
        <f>COUNTIF(E$2:E23,E23)-1</f>
        <v>0</v>
      </c>
      <c r="G23" s="2" t="str" cm="1">
        <f t="array" ref="G23">IF(YEAR(B23)=N('Kalender-Kehrwoche'!$D$7),INDEX(Person,E23,1),"")&amp;";;;;;;;"</f>
        <v>Ingolf; Matys; Tel.: 0761; 881 4402;;;;;;;</v>
      </c>
      <c r="H23" s="2" t="str" cm="1">
        <f t="array" ref="H23">TRIM(IFERROR(INDEX(J23:AC23,1,F23*3+1),""))&amp;" "</f>
        <v xml:space="preserve">Ingolf </v>
      </c>
      <c r="I23" s="2">
        <f t="shared" si="3"/>
        <v>7</v>
      </c>
      <c r="J23" s="2" t="str">
        <f t="shared" si="4"/>
        <v>Ingolf</v>
      </c>
      <c r="K23" s="2" t="str">
        <f t="shared" si="5"/>
        <v xml:space="preserve"> Matys; Tel.: 0761; 881 4402;;;;;;;</v>
      </c>
      <c r="L23" s="2">
        <f t="shared" si="6"/>
        <v>7</v>
      </c>
      <c r="M23" s="2" t="str">
        <f t="shared" si="7"/>
        <v xml:space="preserve"> Matys</v>
      </c>
      <c r="N23" s="2" t="str">
        <f t="shared" si="8"/>
        <v xml:space="preserve"> Tel.: 0761; 881 4402;;;;;;;</v>
      </c>
      <c r="O23" s="2">
        <f t="shared" si="9"/>
        <v>12</v>
      </c>
      <c r="P23" s="2" t="str">
        <f t="shared" si="10"/>
        <v xml:space="preserve"> Tel.: 0761</v>
      </c>
      <c r="Q23" s="2" t="str">
        <f t="shared" si="11"/>
        <v xml:space="preserve"> 881 4402;;;;;;;</v>
      </c>
      <c r="R23" s="2">
        <f t="shared" si="12"/>
        <v>10</v>
      </c>
      <c r="S23" s="2" t="str">
        <f t="shared" si="13"/>
        <v xml:space="preserve"> 881 4402</v>
      </c>
      <c r="T23" s="2" t="str">
        <f t="shared" si="14"/>
        <v>;;;;;;</v>
      </c>
      <c r="U23" s="2">
        <f t="shared" si="15"/>
        <v>1</v>
      </c>
      <c r="V23" s="2" t="str">
        <f t="shared" si="16"/>
        <v/>
      </c>
      <c r="W23" s="2" t="str">
        <f t="shared" si="17"/>
        <v>;;;;;</v>
      </c>
      <c r="X23" s="2">
        <f t="shared" si="18"/>
        <v>1</v>
      </c>
      <c r="Y23" s="2" t="str">
        <f t="shared" si="19"/>
        <v/>
      </c>
      <c r="Z23" s="2" t="str">
        <f t="shared" si="20"/>
        <v>;;;;</v>
      </c>
      <c r="AA23" s="2">
        <f t="shared" si="21"/>
        <v>1</v>
      </c>
      <c r="AB23" s="2" t="str">
        <f t="shared" si="22"/>
        <v/>
      </c>
      <c r="AC23" s="2" t="str">
        <f t="shared" si="23"/>
        <v>;;;</v>
      </c>
      <c r="AD23" s="2"/>
      <c r="AE23" s="2"/>
      <c r="AF23" s="2"/>
      <c r="AG23" s="2"/>
    </row>
    <row r="24" spans="1:33">
      <c r="A24" s="2">
        <v>23</v>
      </c>
      <c r="B24" s="61">
        <f t="shared" si="0"/>
        <v>44584</v>
      </c>
      <c r="C24" s="2">
        <f t="shared" si="1"/>
        <v>23</v>
      </c>
      <c r="D24" s="2">
        <f t="shared" si="2"/>
        <v>4</v>
      </c>
      <c r="E24" s="2" cm="1">
        <f t="array" ref="E24">INDEX(Kalender,C24,D24)</f>
        <v>4</v>
      </c>
      <c r="F24" s="2">
        <f>COUNTIF(E$2:E24,E24)-1</f>
        <v>1</v>
      </c>
      <c r="G24" s="2" t="str" cm="1">
        <f t="array" ref="G24">IF(YEAR(B24)=N('Kalender-Kehrwoche'!$D$7),INDEX(Person,E24,1),"")&amp;";;;;;;;"</f>
        <v>Ingolf; Matys; Tel.: 0761; 881 4402;;;;;;;</v>
      </c>
      <c r="H24" s="2" t="str" cm="1">
        <f t="array" ref="H24">TRIM(IFERROR(INDEX(J24:AC24,1,F24*3+1),""))&amp;" "</f>
        <v xml:space="preserve">Matys </v>
      </c>
      <c r="I24" s="2">
        <f t="shared" si="3"/>
        <v>7</v>
      </c>
      <c r="J24" s="2" t="str">
        <f t="shared" si="4"/>
        <v>Ingolf</v>
      </c>
      <c r="K24" s="2" t="str">
        <f t="shared" si="5"/>
        <v xml:space="preserve"> Matys; Tel.: 0761; 881 4402;;;;;;;</v>
      </c>
      <c r="L24" s="2">
        <f t="shared" si="6"/>
        <v>7</v>
      </c>
      <c r="M24" s="2" t="str">
        <f t="shared" si="7"/>
        <v xml:space="preserve"> Matys</v>
      </c>
      <c r="N24" s="2" t="str">
        <f t="shared" si="8"/>
        <v xml:space="preserve"> Tel.: 0761; 881 4402;;;;;;;</v>
      </c>
      <c r="O24" s="2">
        <f t="shared" si="9"/>
        <v>12</v>
      </c>
      <c r="P24" s="2" t="str">
        <f t="shared" si="10"/>
        <v xml:space="preserve"> Tel.: 0761</v>
      </c>
      <c r="Q24" s="2" t="str">
        <f t="shared" si="11"/>
        <v xml:space="preserve"> 881 4402;;;;;;;</v>
      </c>
      <c r="R24" s="2">
        <f t="shared" si="12"/>
        <v>10</v>
      </c>
      <c r="S24" s="2" t="str">
        <f t="shared" si="13"/>
        <v xml:space="preserve"> 881 4402</v>
      </c>
      <c r="T24" s="2" t="str">
        <f t="shared" si="14"/>
        <v>;;;;;;</v>
      </c>
      <c r="U24" s="2">
        <f t="shared" si="15"/>
        <v>1</v>
      </c>
      <c r="V24" s="2" t="str">
        <f t="shared" si="16"/>
        <v/>
      </c>
      <c r="W24" s="2" t="str">
        <f t="shared" si="17"/>
        <v>;;;;;</v>
      </c>
      <c r="X24" s="2">
        <f t="shared" si="18"/>
        <v>1</v>
      </c>
      <c r="Y24" s="2" t="str">
        <f t="shared" si="19"/>
        <v/>
      </c>
      <c r="Z24" s="2" t="str">
        <f t="shared" si="20"/>
        <v>;;;;</v>
      </c>
      <c r="AA24" s="2">
        <f t="shared" si="21"/>
        <v>1</v>
      </c>
      <c r="AB24" s="2" t="str">
        <f t="shared" si="22"/>
        <v/>
      </c>
      <c r="AC24" s="2" t="str">
        <f t="shared" si="23"/>
        <v>;;;</v>
      </c>
      <c r="AD24" s="2"/>
      <c r="AE24" s="2"/>
      <c r="AF24" s="2"/>
      <c r="AG24" s="2"/>
    </row>
    <row r="25" spans="1:33">
      <c r="A25" s="2">
        <v>24</v>
      </c>
      <c r="B25" s="61">
        <f t="shared" si="0"/>
        <v>44585</v>
      </c>
      <c r="C25" s="2">
        <f t="shared" si="1"/>
        <v>24</v>
      </c>
      <c r="D25" s="2">
        <f t="shared" si="2"/>
        <v>4</v>
      </c>
      <c r="E25" s="2" cm="1">
        <f t="array" ref="E25">INDEX(Kalender,C25,D25)</f>
        <v>4</v>
      </c>
      <c r="F25" s="2">
        <f>COUNTIF(E$2:E25,E25)-1</f>
        <v>2</v>
      </c>
      <c r="G25" s="2" t="str" cm="1">
        <f t="array" ref="G25">IF(YEAR(B25)=N('Kalender-Kehrwoche'!$D$7),INDEX(Person,E25,1),"")&amp;";;;;;;;"</f>
        <v>Ingolf; Matys; Tel.: 0761; 881 4402;;;;;;;</v>
      </c>
      <c r="H25" s="2" t="str" cm="1">
        <f t="array" ref="H25">TRIM(IFERROR(INDEX(J25:AC25,1,F25*3+1),""))&amp;" "</f>
        <v xml:space="preserve">Tel.: 0761 </v>
      </c>
      <c r="I25" s="2">
        <f t="shared" si="3"/>
        <v>7</v>
      </c>
      <c r="J25" s="2" t="str">
        <f t="shared" si="4"/>
        <v>Ingolf</v>
      </c>
      <c r="K25" s="2" t="str">
        <f t="shared" si="5"/>
        <v xml:space="preserve"> Matys; Tel.: 0761; 881 4402;;;;;;;</v>
      </c>
      <c r="L25" s="2">
        <f t="shared" si="6"/>
        <v>7</v>
      </c>
      <c r="M25" s="2" t="str">
        <f t="shared" si="7"/>
        <v xml:space="preserve"> Matys</v>
      </c>
      <c r="N25" s="2" t="str">
        <f t="shared" si="8"/>
        <v xml:space="preserve"> Tel.: 0761; 881 4402;;;;;;;</v>
      </c>
      <c r="O25" s="2">
        <f t="shared" si="9"/>
        <v>12</v>
      </c>
      <c r="P25" s="2" t="str">
        <f t="shared" si="10"/>
        <v xml:space="preserve"> Tel.: 0761</v>
      </c>
      <c r="Q25" s="2" t="str">
        <f t="shared" si="11"/>
        <v xml:space="preserve"> 881 4402;;;;;;;</v>
      </c>
      <c r="R25" s="2">
        <f t="shared" si="12"/>
        <v>10</v>
      </c>
      <c r="S25" s="2" t="str">
        <f t="shared" si="13"/>
        <v xml:space="preserve"> 881 4402</v>
      </c>
      <c r="T25" s="2" t="str">
        <f t="shared" si="14"/>
        <v>;;;;;;</v>
      </c>
      <c r="U25" s="2">
        <f t="shared" si="15"/>
        <v>1</v>
      </c>
      <c r="V25" s="2" t="str">
        <f t="shared" si="16"/>
        <v/>
      </c>
      <c r="W25" s="2" t="str">
        <f t="shared" si="17"/>
        <v>;;;;;</v>
      </c>
      <c r="X25" s="2">
        <f t="shared" si="18"/>
        <v>1</v>
      </c>
      <c r="Y25" s="2" t="str">
        <f t="shared" si="19"/>
        <v/>
      </c>
      <c r="Z25" s="2" t="str">
        <f t="shared" si="20"/>
        <v>;;;;</v>
      </c>
      <c r="AA25" s="2">
        <f t="shared" si="21"/>
        <v>1</v>
      </c>
      <c r="AB25" s="2" t="str">
        <f t="shared" si="22"/>
        <v/>
      </c>
      <c r="AC25" s="2" t="str">
        <f t="shared" si="23"/>
        <v>;;;</v>
      </c>
      <c r="AD25" s="2"/>
      <c r="AE25" s="2"/>
      <c r="AF25" s="2"/>
      <c r="AG25" s="2"/>
    </row>
    <row r="26" spans="1:33">
      <c r="A26" s="2">
        <v>25</v>
      </c>
      <c r="B26" s="61">
        <f t="shared" si="0"/>
        <v>44586</v>
      </c>
      <c r="C26" s="2">
        <f t="shared" si="1"/>
        <v>25</v>
      </c>
      <c r="D26" s="2">
        <f t="shared" si="2"/>
        <v>4</v>
      </c>
      <c r="E26" s="2" cm="1">
        <f t="array" ref="E26">INDEX(Kalender,C26,D26)</f>
        <v>4</v>
      </c>
      <c r="F26" s="2">
        <f>COUNTIF(E$2:E26,E26)-1</f>
        <v>3</v>
      </c>
      <c r="G26" s="2" t="str" cm="1">
        <f t="array" ref="G26">IF(YEAR(B26)=N('Kalender-Kehrwoche'!$D$7),INDEX(Person,E26,1),"")&amp;";;;;;;;"</f>
        <v>Ingolf; Matys; Tel.: 0761; 881 4402;;;;;;;</v>
      </c>
      <c r="H26" s="2" t="str" cm="1">
        <f t="array" ref="H26">TRIM(IFERROR(INDEX(J26:AC26,1,F26*3+1),""))&amp;" "</f>
        <v xml:space="preserve">881 4402 </v>
      </c>
      <c r="I26" s="2">
        <f t="shared" si="3"/>
        <v>7</v>
      </c>
      <c r="J26" s="2" t="str">
        <f t="shared" si="4"/>
        <v>Ingolf</v>
      </c>
      <c r="K26" s="2" t="str">
        <f t="shared" si="5"/>
        <v xml:space="preserve"> Matys; Tel.: 0761; 881 4402;;;;;;;</v>
      </c>
      <c r="L26" s="2">
        <f t="shared" si="6"/>
        <v>7</v>
      </c>
      <c r="M26" s="2" t="str">
        <f t="shared" si="7"/>
        <v xml:space="preserve"> Matys</v>
      </c>
      <c r="N26" s="2" t="str">
        <f t="shared" si="8"/>
        <v xml:space="preserve"> Tel.: 0761; 881 4402;;;;;;;</v>
      </c>
      <c r="O26" s="2">
        <f t="shared" si="9"/>
        <v>12</v>
      </c>
      <c r="P26" s="2" t="str">
        <f t="shared" si="10"/>
        <v xml:space="preserve"> Tel.: 0761</v>
      </c>
      <c r="Q26" s="2" t="str">
        <f t="shared" si="11"/>
        <v xml:space="preserve"> 881 4402;;;;;;;</v>
      </c>
      <c r="R26" s="2">
        <f t="shared" si="12"/>
        <v>10</v>
      </c>
      <c r="S26" s="2" t="str">
        <f t="shared" si="13"/>
        <v xml:space="preserve"> 881 4402</v>
      </c>
      <c r="T26" s="2" t="str">
        <f t="shared" si="14"/>
        <v>;;;;;;</v>
      </c>
      <c r="U26" s="2">
        <f t="shared" si="15"/>
        <v>1</v>
      </c>
      <c r="V26" s="2" t="str">
        <f t="shared" si="16"/>
        <v/>
      </c>
      <c r="W26" s="2" t="str">
        <f t="shared" si="17"/>
        <v>;;;;;</v>
      </c>
      <c r="X26" s="2">
        <f t="shared" si="18"/>
        <v>1</v>
      </c>
      <c r="Y26" s="2" t="str">
        <f t="shared" si="19"/>
        <v/>
      </c>
      <c r="Z26" s="2" t="str">
        <f t="shared" si="20"/>
        <v>;;;;</v>
      </c>
      <c r="AA26" s="2">
        <f t="shared" si="21"/>
        <v>1</v>
      </c>
      <c r="AB26" s="2" t="str">
        <f t="shared" si="22"/>
        <v/>
      </c>
      <c r="AC26" s="2" t="str">
        <f t="shared" si="23"/>
        <v>;;;</v>
      </c>
      <c r="AD26" s="2"/>
      <c r="AE26" s="2"/>
      <c r="AF26" s="2"/>
      <c r="AG26" s="2"/>
    </row>
    <row r="27" spans="1:33">
      <c r="A27" s="2">
        <v>26</v>
      </c>
      <c r="B27" s="61">
        <f t="shared" si="0"/>
        <v>44587</v>
      </c>
      <c r="C27" s="2">
        <f t="shared" si="1"/>
        <v>26</v>
      </c>
      <c r="D27" s="2">
        <f t="shared" si="2"/>
        <v>4</v>
      </c>
      <c r="E27" s="2" cm="1">
        <f t="array" ref="E27">INDEX(Kalender,C27,D27)</f>
        <v>4</v>
      </c>
      <c r="F27" s="2">
        <f>COUNTIF(E$2:E27,E27)-1</f>
        <v>4</v>
      </c>
      <c r="G27" s="2" t="str" cm="1">
        <f t="array" ref="G27">IF(YEAR(B27)=N('Kalender-Kehrwoche'!$D$7),INDEX(Person,E27,1),"")&amp;";;;;;;;"</f>
        <v>Ingolf; Matys; Tel.: 0761; 881 4402;;;;;;;</v>
      </c>
      <c r="H27" s="2" t="str" cm="1">
        <f t="array" ref="H27">TRIM(IFERROR(INDEX(J27:AC27,1,F27*3+1),""))&amp;" "</f>
        <v xml:space="preserve"> </v>
      </c>
      <c r="I27" s="2">
        <f t="shared" si="3"/>
        <v>7</v>
      </c>
      <c r="J27" s="2" t="str">
        <f t="shared" si="4"/>
        <v>Ingolf</v>
      </c>
      <c r="K27" s="2" t="str">
        <f t="shared" si="5"/>
        <v xml:space="preserve"> Matys; Tel.: 0761; 881 4402;;;;;;;</v>
      </c>
      <c r="L27" s="2">
        <f t="shared" si="6"/>
        <v>7</v>
      </c>
      <c r="M27" s="2" t="str">
        <f t="shared" si="7"/>
        <v xml:space="preserve"> Matys</v>
      </c>
      <c r="N27" s="2" t="str">
        <f t="shared" si="8"/>
        <v xml:space="preserve"> Tel.: 0761; 881 4402;;;;;;;</v>
      </c>
      <c r="O27" s="2">
        <f t="shared" si="9"/>
        <v>12</v>
      </c>
      <c r="P27" s="2" t="str">
        <f t="shared" si="10"/>
        <v xml:space="preserve"> Tel.: 0761</v>
      </c>
      <c r="Q27" s="2" t="str">
        <f t="shared" si="11"/>
        <v xml:space="preserve"> 881 4402;;;;;;;</v>
      </c>
      <c r="R27" s="2">
        <f t="shared" si="12"/>
        <v>10</v>
      </c>
      <c r="S27" s="2" t="str">
        <f t="shared" si="13"/>
        <v xml:space="preserve"> 881 4402</v>
      </c>
      <c r="T27" s="2" t="str">
        <f t="shared" si="14"/>
        <v>;;;;;;</v>
      </c>
      <c r="U27" s="2">
        <f t="shared" si="15"/>
        <v>1</v>
      </c>
      <c r="V27" s="2" t="str">
        <f t="shared" si="16"/>
        <v/>
      </c>
      <c r="W27" s="2" t="str">
        <f t="shared" si="17"/>
        <v>;;;;;</v>
      </c>
      <c r="X27" s="2">
        <f t="shared" si="18"/>
        <v>1</v>
      </c>
      <c r="Y27" s="2" t="str">
        <f t="shared" si="19"/>
        <v/>
      </c>
      <c r="Z27" s="2" t="str">
        <f t="shared" si="20"/>
        <v>;;;;</v>
      </c>
      <c r="AA27" s="2">
        <f t="shared" si="21"/>
        <v>1</v>
      </c>
      <c r="AB27" s="2" t="str">
        <f t="shared" si="22"/>
        <v/>
      </c>
      <c r="AC27" s="2" t="str">
        <f t="shared" si="23"/>
        <v>;;;</v>
      </c>
      <c r="AD27" s="2"/>
      <c r="AE27" s="2"/>
      <c r="AF27" s="2"/>
      <c r="AG27" s="2"/>
    </row>
    <row r="28" spans="1:33">
      <c r="A28" s="2">
        <v>27</v>
      </c>
      <c r="B28" s="61">
        <f t="shared" si="0"/>
        <v>44588</v>
      </c>
      <c r="C28" s="2">
        <f t="shared" si="1"/>
        <v>27</v>
      </c>
      <c r="D28" s="2">
        <f t="shared" si="2"/>
        <v>4</v>
      </c>
      <c r="E28" s="2" cm="1">
        <f t="array" ref="E28">INDEX(Kalender,C28,D28)</f>
        <v>4</v>
      </c>
      <c r="F28" s="2">
        <f>COUNTIF(E$2:E28,E28)-1</f>
        <v>5</v>
      </c>
      <c r="G28" s="2" t="str" cm="1">
        <f t="array" ref="G28">IF(YEAR(B28)=N('Kalender-Kehrwoche'!$D$7),INDEX(Person,E28,1),"")&amp;";;;;;;;"</f>
        <v>Ingolf; Matys; Tel.: 0761; 881 4402;;;;;;;</v>
      </c>
      <c r="H28" s="2" t="str" cm="1">
        <f t="array" ref="H28">TRIM(IFERROR(INDEX(J28:AC28,1,F28*3+1),""))&amp;" "</f>
        <v xml:space="preserve"> </v>
      </c>
      <c r="I28" s="2">
        <f t="shared" si="3"/>
        <v>7</v>
      </c>
      <c r="J28" s="2" t="str">
        <f t="shared" si="4"/>
        <v>Ingolf</v>
      </c>
      <c r="K28" s="2" t="str">
        <f t="shared" si="5"/>
        <v xml:space="preserve"> Matys; Tel.: 0761; 881 4402;;;;;;;</v>
      </c>
      <c r="L28" s="2">
        <f t="shared" si="6"/>
        <v>7</v>
      </c>
      <c r="M28" s="2" t="str">
        <f t="shared" si="7"/>
        <v xml:space="preserve"> Matys</v>
      </c>
      <c r="N28" s="2" t="str">
        <f t="shared" si="8"/>
        <v xml:space="preserve"> Tel.: 0761; 881 4402;;;;;;;</v>
      </c>
      <c r="O28" s="2">
        <f t="shared" si="9"/>
        <v>12</v>
      </c>
      <c r="P28" s="2" t="str">
        <f t="shared" si="10"/>
        <v xml:space="preserve"> Tel.: 0761</v>
      </c>
      <c r="Q28" s="2" t="str">
        <f t="shared" si="11"/>
        <v xml:space="preserve"> 881 4402;;;;;;;</v>
      </c>
      <c r="R28" s="2">
        <f t="shared" si="12"/>
        <v>10</v>
      </c>
      <c r="S28" s="2" t="str">
        <f t="shared" si="13"/>
        <v xml:space="preserve"> 881 4402</v>
      </c>
      <c r="T28" s="2" t="str">
        <f t="shared" si="14"/>
        <v>;;;;;;</v>
      </c>
      <c r="U28" s="2">
        <f t="shared" si="15"/>
        <v>1</v>
      </c>
      <c r="V28" s="2" t="str">
        <f t="shared" si="16"/>
        <v/>
      </c>
      <c r="W28" s="2" t="str">
        <f t="shared" si="17"/>
        <v>;;;;;</v>
      </c>
      <c r="X28" s="2">
        <f t="shared" si="18"/>
        <v>1</v>
      </c>
      <c r="Y28" s="2" t="str">
        <f t="shared" si="19"/>
        <v/>
      </c>
      <c r="Z28" s="2" t="str">
        <f t="shared" si="20"/>
        <v>;;;;</v>
      </c>
      <c r="AA28" s="2">
        <f t="shared" si="21"/>
        <v>1</v>
      </c>
      <c r="AB28" s="2" t="str">
        <f t="shared" si="22"/>
        <v/>
      </c>
      <c r="AC28" s="2" t="str">
        <f t="shared" si="23"/>
        <v>;;;</v>
      </c>
      <c r="AD28" s="2"/>
      <c r="AE28" s="2"/>
      <c r="AF28" s="2"/>
      <c r="AG28" s="2"/>
    </row>
    <row r="29" spans="1:33">
      <c r="A29" s="2">
        <v>28</v>
      </c>
      <c r="B29" s="61">
        <f t="shared" si="0"/>
        <v>44589</v>
      </c>
      <c r="C29" s="2">
        <f t="shared" si="1"/>
        <v>28</v>
      </c>
      <c r="D29" s="2">
        <f t="shared" si="2"/>
        <v>4</v>
      </c>
      <c r="E29" s="2" cm="1">
        <f t="array" ref="E29">INDEX(Kalender,C29,D29)</f>
        <v>4</v>
      </c>
      <c r="F29" s="2">
        <f>COUNTIF(E$2:E29,E29)-1</f>
        <v>6</v>
      </c>
      <c r="G29" s="2" t="str" cm="1">
        <f t="array" ref="G29">IF(YEAR(B29)=N('Kalender-Kehrwoche'!$D$7),INDEX(Person,E29,1),"")&amp;";;;;;;;"</f>
        <v>Ingolf; Matys; Tel.: 0761; 881 4402;;;;;;;</v>
      </c>
      <c r="H29" s="2" t="str" cm="1">
        <f t="array" ref="H29">TRIM(IFERROR(INDEX(J29:AC29,1,F29*3+1),""))&amp;" "</f>
        <v xml:space="preserve"> </v>
      </c>
      <c r="I29" s="2">
        <f t="shared" si="3"/>
        <v>7</v>
      </c>
      <c r="J29" s="2" t="str">
        <f t="shared" si="4"/>
        <v>Ingolf</v>
      </c>
      <c r="K29" s="2" t="str">
        <f t="shared" si="5"/>
        <v xml:space="preserve"> Matys; Tel.: 0761; 881 4402;;;;;;;</v>
      </c>
      <c r="L29" s="2">
        <f t="shared" si="6"/>
        <v>7</v>
      </c>
      <c r="M29" s="2" t="str">
        <f t="shared" si="7"/>
        <v xml:space="preserve"> Matys</v>
      </c>
      <c r="N29" s="2" t="str">
        <f t="shared" si="8"/>
        <v xml:space="preserve"> Tel.: 0761; 881 4402;;;;;;;</v>
      </c>
      <c r="O29" s="2">
        <f t="shared" si="9"/>
        <v>12</v>
      </c>
      <c r="P29" s="2" t="str">
        <f t="shared" si="10"/>
        <v xml:space="preserve"> Tel.: 0761</v>
      </c>
      <c r="Q29" s="2" t="str">
        <f t="shared" si="11"/>
        <v xml:space="preserve"> 881 4402;;;;;;;</v>
      </c>
      <c r="R29" s="2">
        <f t="shared" si="12"/>
        <v>10</v>
      </c>
      <c r="S29" s="2" t="str">
        <f t="shared" si="13"/>
        <v xml:space="preserve"> 881 4402</v>
      </c>
      <c r="T29" s="2" t="str">
        <f t="shared" si="14"/>
        <v>;;;;;;</v>
      </c>
      <c r="U29" s="2">
        <f t="shared" si="15"/>
        <v>1</v>
      </c>
      <c r="V29" s="2" t="str">
        <f t="shared" si="16"/>
        <v/>
      </c>
      <c r="W29" s="2" t="str">
        <f t="shared" si="17"/>
        <v>;;;;;</v>
      </c>
      <c r="X29" s="2">
        <f t="shared" si="18"/>
        <v>1</v>
      </c>
      <c r="Y29" s="2" t="str">
        <f t="shared" si="19"/>
        <v/>
      </c>
      <c r="Z29" s="2" t="str">
        <f t="shared" si="20"/>
        <v>;;;;</v>
      </c>
      <c r="AA29" s="2">
        <f t="shared" si="21"/>
        <v>1</v>
      </c>
      <c r="AB29" s="2" t="str">
        <f t="shared" si="22"/>
        <v/>
      </c>
      <c r="AC29" s="2" t="str">
        <f t="shared" si="23"/>
        <v>;;;</v>
      </c>
      <c r="AD29" s="2"/>
      <c r="AE29" s="2"/>
      <c r="AF29" s="2"/>
      <c r="AG29" s="2"/>
    </row>
    <row r="30" spans="1:33">
      <c r="A30" s="2">
        <v>29</v>
      </c>
      <c r="B30" s="61">
        <f t="shared" si="0"/>
        <v>44590</v>
      </c>
      <c r="C30" s="2">
        <f t="shared" si="1"/>
        <v>29</v>
      </c>
      <c r="D30" s="2">
        <f t="shared" si="2"/>
        <v>4</v>
      </c>
      <c r="E30" s="2" cm="1">
        <f t="array" ref="E30">INDEX(Kalender,C30,D30)</f>
        <v>5</v>
      </c>
      <c r="F30" s="2">
        <f>COUNTIF(E$2:E30,E30)-1</f>
        <v>0</v>
      </c>
      <c r="G30" s="2" t="str" cm="1">
        <f t="array" ref="G30">IF(YEAR(B30)=N('Kalender-Kehrwoche'!$D$7),INDEX(Person,E30,1),"")&amp;";;;;;;;"</f>
        <v>Wohnung 3; Dritter; mal;sehen;;;;;;;</v>
      </c>
      <c r="H30" s="2" t="str" cm="1">
        <f t="array" ref="H30">TRIM(IFERROR(INDEX(J30:AC30,1,F30*3+1),""))&amp;" "</f>
        <v xml:space="preserve">Wohnung 3 </v>
      </c>
      <c r="I30" s="2">
        <f t="shared" si="3"/>
        <v>10</v>
      </c>
      <c r="J30" s="2" t="str">
        <f t="shared" si="4"/>
        <v>Wohnung 3</v>
      </c>
      <c r="K30" s="2" t="str">
        <f t="shared" si="5"/>
        <v xml:space="preserve"> Dritter; mal;sehen;;;;;;;</v>
      </c>
      <c r="L30" s="2">
        <f t="shared" si="6"/>
        <v>9</v>
      </c>
      <c r="M30" s="2" t="str">
        <f t="shared" si="7"/>
        <v xml:space="preserve"> Dritter</v>
      </c>
      <c r="N30" s="2" t="str">
        <f t="shared" si="8"/>
        <v xml:space="preserve"> mal;sehen;;;;;;;</v>
      </c>
      <c r="O30" s="2">
        <f t="shared" si="9"/>
        <v>5</v>
      </c>
      <c r="P30" s="2" t="str">
        <f t="shared" si="10"/>
        <v xml:space="preserve"> mal</v>
      </c>
      <c r="Q30" s="2" t="str">
        <f t="shared" si="11"/>
        <v>sehen;;;;;;;</v>
      </c>
      <c r="R30" s="2">
        <f t="shared" si="12"/>
        <v>6</v>
      </c>
      <c r="S30" s="2" t="str">
        <f t="shared" si="13"/>
        <v>sehen</v>
      </c>
      <c r="T30" s="2" t="str">
        <f t="shared" si="14"/>
        <v>;;;;;;</v>
      </c>
      <c r="U30" s="2">
        <f t="shared" si="15"/>
        <v>1</v>
      </c>
      <c r="V30" s="2" t="str">
        <f t="shared" si="16"/>
        <v/>
      </c>
      <c r="W30" s="2" t="str">
        <f t="shared" si="17"/>
        <v>;;;;;</v>
      </c>
      <c r="X30" s="2">
        <f t="shared" si="18"/>
        <v>1</v>
      </c>
      <c r="Y30" s="2" t="str">
        <f t="shared" si="19"/>
        <v/>
      </c>
      <c r="Z30" s="2" t="str">
        <f t="shared" si="20"/>
        <v>;;;;</v>
      </c>
      <c r="AA30" s="2">
        <f t="shared" si="21"/>
        <v>1</v>
      </c>
      <c r="AB30" s="2" t="str">
        <f t="shared" si="22"/>
        <v/>
      </c>
      <c r="AC30" s="2" t="str">
        <f t="shared" si="23"/>
        <v>;;;</v>
      </c>
      <c r="AD30" s="2"/>
      <c r="AE30" s="2"/>
      <c r="AF30" s="2"/>
      <c r="AG30" s="2"/>
    </row>
    <row r="31" spans="1:33">
      <c r="A31" s="2">
        <v>30</v>
      </c>
      <c r="B31" s="61">
        <f t="shared" si="0"/>
        <v>44591</v>
      </c>
      <c r="C31" s="2">
        <f t="shared" si="1"/>
        <v>30</v>
      </c>
      <c r="D31" s="2">
        <f t="shared" si="2"/>
        <v>4</v>
      </c>
      <c r="E31" s="2" cm="1">
        <f t="array" ref="E31">INDEX(Kalender,C31,D31)</f>
        <v>5</v>
      </c>
      <c r="F31" s="2">
        <f>COUNTIF(E$2:E31,E31)-1</f>
        <v>1</v>
      </c>
      <c r="G31" s="2" t="str" cm="1">
        <f t="array" ref="G31">IF(YEAR(B31)=N('Kalender-Kehrwoche'!$D$7),INDEX(Person,E31,1),"")&amp;";;;;;;;"</f>
        <v>Wohnung 3; Dritter; mal;sehen;;;;;;;</v>
      </c>
      <c r="H31" s="2" t="str" cm="1">
        <f t="array" ref="H31">TRIM(IFERROR(INDEX(J31:AC31,1,F31*3+1),""))&amp;" "</f>
        <v xml:space="preserve">Dritter </v>
      </c>
      <c r="I31" s="2">
        <f t="shared" si="3"/>
        <v>10</v>
      </c>
      <c r="J31" s="2" t="str">
        <f t="shared" si="4"/>
        <v>Wohnung 3</v>
      </c>
      <c r="K31" s="2" t="str">
        <f t="shared" si="5"/>
        <v xml:space="preserve"> Dritter; mal;sehen;;;;;;;</v>
      </c>
      <c r="L31" s="2">
        <f t="shared" si="6"/>
        <v>9</v>
      </c>
      <c r="M31" s="2" t="str">
        <f t="shared" si="7"/>
        <v xml:space="preserve"> Dritter</v>
      </c>
      <c r="N31" s="2" t="str">
        <f t="shared" si="8"/>
        <v xml:space="preserve"> mal;sehen;;;;;;;</v>
      </c>
      <c r="O31" s="2">
        <f t="shared" si="9"/>
        <v>5</v>
      </c>
      <c r="P31" s="2" t="str">
        <f t="shared" si="10"/>
        <v xml:space="preserve"> mal</v>
      </c>
      <c r="Q31" s="2" t="str">
        <f t="shared" si="11"/>
        <v>sehen;;;;;;;</v>
      </c>
      <c r="R31" s="2">
        <f t="shared" si="12"/>
        <v>6</v>
      </c>
      <c r="S31" s="2" t="str">
        <f t="shared" si="13"/>
        <v>sehen</v>
      </c>
      <c r="T31" s="2" t="str">
        <f t="shared" si="14"/>
        <v>;;;;;;</v>
      </c>
      <c r="U31" s="2">
        <f t="shared" si="15"/>
        <v>1</v>
      </c>
      <c r="V31" s="2" t="str">
        <f t="shared" si="16"/>
        <v/>
      </c>
      <c r="W31" s="2" t="str">
        <f t="shared" si="17"/>
        <v>;;;;;</v>
      </c>
      <c r="X31" s="2">
        <f t="shared" si="18"/>
        <v>1</v>
      </c>
      <c r="Y31" s="2" t="str">
        <f t="shared" si="19"/>
        <v/>
      </c>
      <c r="Z31" s="2" t="str">
        <f t="shared" si="20"/>
        <v>;;;;</v>
      </c>
      <c r="AA31" s="2">
        <f t="shared" si="21"/>
        <v>1</v>
      </c>
      <c r="AB31" s="2" t="str">
        <f t="shared" si="22"/>
        <v/>
      </c>
      <c r="AC31" s="2" t="str">
        <f t="shared" si="23"/>
        <v>;;;</v>
      </c>
      <c r="AD31" s="2"/>
      <c r="AE31" s="2"/>
      <c r="AF31" s="2"/>
      <c r="AG31" s="2"/>
    </row>
    <row r="32" spans="1:33">
      <c r="A32" s="2">
        <v>31</v>
      </c>
      <c r="B32" s="61">
        <f t="shared" si="0"/>
        <v>44592</v>
      </c>
      <c r="C32" s="2">
        <f t="shared" si="1"/>
        <v>31</v>
      </c>
      <c r="D32" s="2">
        <f t="shared" si="2"/>
        <v>4</v>
      </c>
      <c r="E32" s="2" cm="1">
        <f t="array" ref="E32">INDEX(Kalender,C32,D32)</f>
        <v>5</v>
      </c>
      <c r="F32" s="2">
        <f>COUNTIF(E$2:E32,E32)-1</f>
        <v>2</v>
      </c>
      <c r="G32" s="2" t="str" cm="1">
        <f t="array" ref="G32">IF(YEAR(B32)=N('Kalender-Kehrwoche'!$D$7),INDEX(Person,E32,1),"")&amp;";;;;;;;"</f>
        <v>Wohnung 3; Dritter; mal;sehen;;;;;;;</v>
      </c>
      <c r="H32" s="2" t="str" cm="1">
        <f t="array" ref="H32">TRIM(IFERROR(INDEX(J32:AC32,1,F32*3+1),""))&amp;" "</f>
        <v xml:space="preserve">mal </v>
      </c>
      <c r="I32" s="2">
        <f t="shared" si="3"/>
        <v>10</v>
      </c>
      <c r="J32" s="2" t="str">
        <f t="shared" si="4"/>
        <v>Wohnung 3</v>
      </c>
      <c r="K32" s="2" t="str">
        <f t="shared" si="5"/>
        <v xml:space="preserve"> Dritter; mal;sehen;;;;;;;</v>
      </c>
      <c r="L32" s="2">
        <f t="shared" si="6"/>
        <v>9</v>
      </c>
      <c r="M32" s="2" t="str">
        <f t="shared" si="7"/>
        <v xml:space="preserve"> Dritter</v>
      </c>
      <c r="N32" s="2" t="str">
        <f t="shared" si="8"/>
        <v xml:space="preserve"> mal;sehen;;;;;;;</v>
      </c>
      <c r="O32" s="2">
        <f t="shared" si="9"/>
        <v>5</v>
      </c>
      <c r="P32" s="2" t="str">
        <f t="shared" si="10"/>
        <v xml:space="preserve"> mal</v>
      </c>
      <c r="Q32" s="2" t="str">
        <f t="shared" si="11"/>
        <v>sehen;;;;;;;</v>
      </c>
      <c r="R32" s="2">
        <f t="shared" si="12"/>
        <v>6</v>
      </c>
      <c r="S32" s="2" t="str">
        <f t="shared" si="13"/>
        <v>sehen</v>
      </c>
      <c r="T32" s="2" t="str">
        <f t="shared" si="14"/>
        <v>;;;;;;</v>
      </c>
      <c r="U32" s="2">
        <f t="shared" si="15"/>
        <v>1</v>
      </c>
      <c r="V32" s="2" t="str">
        <f t="shared" si="16"/>
        <v/>
      </c>
      <c r="W32" s="2" t="str">
        <f t="shared" si="17"/>
        <v>;;;;;</v>
      </c>
      <c r="X32" s="2">
        <f t="shared" si="18"/>
        <v>1</v>
      </c>
      <c r="Y32" s="2" t="str">
        <f t="shared" si="19"/>
        <v/>
      </c>
      <c r="Z32" s="2" t="str">
        <f t="shared" si="20"/>
        <v>;;;;</v>
      </c>
      <c r="AA32" s="2">
        <f t="shared" si="21"/>
        <v>1</v>
      </c>
      <c r="AB32" s="2" t="str">
        <f t="shared" si="22"/>
        <v/>
      </c>
      <c r="AC32" s="2" t="str">
        <f t="shared" si="23"/>
        <v>;;;</v>
      </c>
      <c r="AD32" s="2"/>
      <c r="AE32" s="2"/>
      <c r="AF32" s="2"/>
      <c r="AG32" s="2"/>
    </row>
    <row r="33" spans="1:33">
      <c r="A33" s="2">
        <v>32</v>
      </c>
      <c r="B33" s="61">
        <f t="shared" si="0"/>
        <v>44593</v>
      </c>
      <c r="C33" s="2">
        <f t="shared" si="1"/>
        <v>1</v>
      </c>
      <c r="D33" s="2">
        <f t="shared" si="2"/>
        <v>8</v>
      </c>
      <c r="E33" s="2" cm="1">
        <f t="array" ref="E33">INDEX(Kalender,C33,D33)</f>
        <v>5</v>
      </c>
      <c r="F33" s="2">
        <f>COUNTIF(E$2:E33,E33)-1</f>
        <v>3</v>
      </c>
      <c r="G33" s="2" t="str" cm="1">
        <f t="array" ref="G33">IF(YEAR(B33)=N('Kalender-Kehrwoche'!$D$7),INDEX(Person,E33,1),"")&amp;";;;;;;;"</f>
        <v>Wohnung 3; Dritter; mal;sehen;;;;;;;</v>
      </c>
      <c r="H33" s="2" t="str" cm="1">
        <f t="array" ref="H33">TRIM(IFERROR(INDEX(J33:AC33,1,F33*3+1),""))&amp;" "</f>
        <v xml:space="preserve">sehen </v>
      </c>
      <c r="I33" s="2">
        <f t="shared" si="3"/>
        <v>10</v>
      </c>
      <c r="J33" s="2" t="str">
        <f t="shared" si="4"/>
        <v>Wohnung 3</v>
      </c>
      <c r="K33" s="2" t="str">
        <f t="shared" si="5"/>
        <v xml:space="preserve"> Dritter; mal;sehen;;;;;;;</v>
      </c>
      <c r="L33" s="2">
        <f t="shared" si="6"/>
        <v>9</v>
      </c>
      <c r="M33" s="2" t="str">
        <f t="shared" si="7"/>
        <v xml:space="preserve"> Dritter</v>
      </c>
      <c r="N33" s="2" t="str">
        <f t="shared" si="8"/>
        <v xml:space="preserve"> mal;sehen;;;;;;;</v>
      </c>
      <c r="O33" s="2">
        <f t="shared" si="9"/>
        <v>5</v>
      </c>
      <c r="P33" s="2" t="str">
        <f t="shared" si="10"/>
        <v xml:space="preserve"> mal</v>
      </c>
      <c r="Q33" s="2" t="str">
        <f t="shared" si="11"/>
        <v>sehen;;;;;;;</v>
      </c>
      <c r="R33" s="2">
        <f t="shared" si="12"/>
        <v>6</v>
      </c>
      <c r="S33" s="2" t="str">
        <f t="shared" si="13"/>
        <v>sehen</v>
      </c>
      <c r="T33" s="2" t="str">
        <f t="shared" si="14"/>
        <v>;;;;;;</v>
      </c>
      <c r="U33" s="2">
        <f t="shared" si="15"/>
        <v>1</v>
      </c>
      <c r="V33" s="2" t="str">
        <f t="shared" si="16"/>
        <v/>
      </c>
      <c r="W33" s="2" t="str">
        <f t="shared" si="17"/>
        <v>;;;;;</v>
      </c>
      <c r="X33" s="2">
        <f t="shared" si="18"/>
        <v>1</v>
      </c>
      <c r="Y33" s="2" t="str">
        <f t="shared" si="19"/>
        <v/>
      </c>
      <c r="Z33" s="2" t="str">
        <f t="shared" si="20"/>
        <v>;;;;</v>
      </c>
      <c r="AA33" s="2">
        <f t="shared" si="21"/>
        <v>1</v>
      </c>
      <c r="AB33" s="2" t="str">
        <f t="shared" si="22"/>
        <v/>
      </c>
      <c r="AC33" s="2" t="str">
        <f t="shared" si="23"/>
        <v>;;;</v>
      </c>
      <c r="AD33" s="2"/>
      <c r="AE33" s="2"/>
      <c r="AF33" s="2"/>
      <c r="AG33" s="2"/>
    </row>
    <row r="34" spans="1:33">
      <c r="A34" s="2">
        <v>33</v>
      </c>
      <c r="B34" s="61">
        <f t="shared" si="0"/>
        <v>44594</v>
      </c>
      <c r="C34" s="2">
        <f t="shared" si="1"/>
        <v>2</v>
      </c>
      <c r="D34" s="2">
        <f t="shared" si="2"/>
        <v>8</v>
      </c>
      <c r="E34" s="2" cm="1">
        <f t="array" ref="E34">INDEX(Kalender,C34,D34)</f>
        <v>5</v>
      </c>
      <c r="F34" s="2">
        <f>COUNTIF(E$2:E34,E34)-1</f>
        <v>4</v>
      </c>
      <c r="G34" s="2" t="str" cm="1">
        <f t="array" ref="G34">IF(YEAR(B34)=N('Kalender-Kehrwoche'!$D$7),INDEX(Person,E34,1),"")&amp;";;;;;;;"</f>
        <v>Wohnung 3; Dritter; mal;sehen;;;;;;;</v>
      </c>
      <c r="H34" s="2" t="str" cm="1">
        <f t="array" ref="H34">TRIM(IFERROR(INDEX(J34:AC34,1,F34*3+1),""))&amp;" "</f>
        <v xml:space="preserve"> </v>
      </c>
      <c r="I34" s="2">
        <f t="shared" si="3"/>
        <v>10</v>
      </c>
      <c r="J34" s="2" t="str">
        <f t="shared" si="4"/>
        <v>Wohnung 3</v>
      </c>
      <c r="K34" s="2" t="str">
        <f t="shared" si="5"/>
        <v xml:space="preserve"> Dritter; mal;sehen;;;;;;;</v>
      </c>
      <c r="L34" s="2">
        <f t="shared" si="6"/>
        <v>9</v>
      </c>
      <c r="M34" s="2" t="str">
        <f t="shared" si="7"/>
        <v xml:space="preserve"> Dritter</v>
      </c>
      <c r="N34" s="2" t="str">
        <f t="shared" si="8"/>
        <v xml:space="preserve"> mal;sehen;;;;;;;</v>
      </c>
      <c r="O34" s="2">
        <f t="shared" si="9"/>
        <v>5</v>
      </c>
      <c r="P34" s="2" t="str">
        <f t="shared" si="10"/>
        <v xml:space="preserve"> mal</v>
      </c>
      <c r="Q34" s="2" t="str">
        <f t="shared" si="11"/>
        <v>sehen;;;;;;;</v>
      </c>
      <c r="R34" s="2">
        <f t="shared" si="12"/>
        <v>6</v>
      </c>
      <c r="S34" s="2" t="str">
        <f t="shared" si="13"/>
        <v>sehen</v>
      </c>
      <c r="T34" s="2" t="str">
        <f t="shared" si="14"/>
        <v>;;;;;;</v>
      </c>
      <c r="U34" s="2">
        <f t="shared" si="15"/>
        <v>1</v>
      </c>
      <c r="V34" s="2" t="str">
        <f t="shared" si="16"/>
        <v/>
      </c>
      <c r="W34" s="2" t="str">
        <f t="shared" si="17"/>
        <v>;;;;;</v>
      </c>
      <c r="X34" s="2">
        <f t="shared" si="18"/>
        <v>1</v>
      </c>
      <c r="Y34" s="2" t="str">
        <f t="shared" si="19"/>
        <v/>
      </c>
      <c r="Z34" s="2" t="str">
        <f t="shared" si="20"/>
        <v>;;;;</v>
      </c>
      <c r="AA34" s="2">
        <f t="shared" si="21"/>
        <v>1</v>
      </c>
      <c r="AB34" s="2" t="str">
        <f t="shared" si="22"/>
        <v/>
      </c>
      <c r="AC34" s="2" t="str">
        <f t="shared" si="23"/>
        <v>;;;</v>
      </c>
      <c r="AD34" s="2"/>
      <c r="AE34" s="2"/>
      <c r="AF34" s="2"/>
      <c r="AG34" s="2"/>
    </row>
    <row r="35" spans="1:33">
      <c r="A35" s="2">
        <v>34</v>
      </c>
      <c r="B35" s="61">
        <f t="shared" si="0"/>
        <v>44595</v>
      </c>
      <c r="C35" s="2">
        <f t="shared" si="1"/>
        <v>3</v>
      </c>
      <c r="D35" s="2">
        <f t="shared" si="2"/>
        <v>8</v>
      </c>
      <c r="E35" s="2" cm="1">
        <f t="array" ref="E35">INDEX(Kalender,C35,D35)</f>
        <v>5</v>
      </c>
      <c r="F35" s="2">
        <f>COUNTIF(E$2:E35,E35)-1</f>
        <v>5</v>
      </c>
      <c r="G35" s="2" t="str" cm="1">
        <f t="array" ref="G35">IF(YEAR(B35)=N('Kalender-Kehrwoche'!$D$7),INDEX(Person,E35,1),"")&amp;";;;;;;;"</f>
        <v>Wohnung 3; Dritter; mal;sehen;;;;;;;</v>
      </c>
      <c r="H35" s="2" t="str" cm="1">
        <f t="array" ref="H35">TRIM(IFERROR(INDEX(J35:AC35,1,F35*3+1),""))&amp;" "</f>
        <v xml:space="preserve"> </v>
      </c>
      <c r="I35" s="2">
        <f t="shared" si="3"/>
        <v>10</v>
      </c>
      <c r="J35" s="2" t="str">
        <f t="shared" si="4"/>
        <v>Wohnung 3</v>
      </c>
      <c r="K35" s="2" t="str">
        <f t="shared" si="5"/>
        <v xml:space="preserve"> Dritter; mal;sehen;;;;;;;</v>
      </c>
      <c r="L35" s="2">
        <f t="shared" si="6"/>
        <v>9</v>
      </c>
      <c r="M35" s="2" t="str">
        <f t="shared" si="7"/>
        <v xml:space="preserve"> Dritter</v>
      </c>
      <c r="N35" s="2" t="str">
        <f t="shared" si="8"/>
        <v xml:space="preserve"> mal;sehen;;;;;;;</v>
      </c>
      <c r="O35" s="2">
        <f t="shared" si="9"/>
        <v>5</v>
      </c>
      <c r="P35" s="2" t="str">
        <f t="shared" si="10"/>
        <v xml:space="preserve"> mal</v>
      </c>
      <c r="Q35" s="2" t="str">
        <f t="shared" si="11"/>
        <v>sehen;;;;;;;</v>
      </c>
      <c r="R35" s="2">
        <f t="shared" si="12"/>
        <v>6</v>
      </c>
      <c r="S35" s="2" t="str">
        <f t="shared" si="13"/>
        <v>sehen</v>
      </c>
      <c r="T35" s="2" t="str">
        <f t="shared" si="14"/>
        <v>;;;;;;</v>
      </c>
      <c r="U35" s="2">
        <f t="shared" si="15"/>
        <v>1</v>
      </c>
      <c r="V35" s="2" t="str">
        <f t="shared" si="16"/>
        <v/>
      </c>
      <c r="W35" s="2" t="str">
        <f t="shared" si="17"/>
        <v>;;;;;</v>
      </c>
      <c r="X35" s="2">
        <f t="shared" si="18"/>
        <v>1</v>
      </c>
      <c r="Y35" s="2" t="str">
        <f t="shared" si="19"/>
        <v/>
      </c>
      <c r="Z35" s="2" t="str">
        <f t="shared" si="20"/>
        <v>;;;;</v>
      </c>
      <c r="AA35" s="2">
        <f t="shared" si="21"/>
        <v>1</v>
      </c>
      <c r="AB35" s="2" t="str">
        <f t="shared" si="22"/>
        <v/>
      </c>
      <c r="AC35" s="2" t="str">
        <f t="shared" si="23"/>
        <v>;;;</v>
      </c>
      <c r="AD35" s="2"/>
      <c r="AE35" s="2"/>
      <c r="AF35" s="2"/>
      <c r="AG35" s="2"/>
    </row>
    <row r="36" spans="1:33">
      <c r="A36" s="2">
        <v>35</v>
      </c>
      <c r="B36" s="61">
        <f t="shared" si="0"/>
        <v>44596</v>
      </c>
      <c r="C36" s="2">
        <f t="shared" si="1"/>
        <v>4</v>
      </c>
      <c r="D36" s="2">
        <f t="shared" si="2"/>
        <v>8</v>
      </c>
      <c r="E36" s="2" cm="1">
        <f t="array" ref="E36">INDEX(Kalender,C36,D36)</f>
        <v>5</v>
      </c>
      <c r="F36" s="2">
        <f>COUNTIF(E$2:E36,E36)-1</f>
        <v>6</v>
      </c>
      <c r="G36" s="2" t="str" cm="1">
        <f t="array" ref="G36">IF(YEAR(B36)=N('Kalender-Kehrwoche'!$D$7),INDEX(Person,E36,1),"")&amp;";;;;;;;"</f>
        <v>Wohnung 3; Dritter; mal;sehen;;;;;;;</v>
      </c>
      <c r="H36" s="2" t="str" cm="1">
        <f t="array" ref="H36">TRIM(IFERROR(INDEX(J36:AC36,1,F36*3+1),""))&amp;" "</f>
        <v xml:space="preserve"> </v>
      </c>
      <c r="I36" s="2">
        <f t="shared" si="3"/>
        <v>10</v>
      </c>
      <c r="J36" s="2" t="str">
        <f t="shared" si="4"/>
        <v>Wohnung 3</v>
      </c>
      <c r="K36" s="2" t="str">
        <f t="shared" si="5"/>
        <v xml:space="preserve"> Dritter; mal;sehen;;;;;;;</v>
      </c>
      <c r="L36" s="2">
        <f t="shared" si="6"/>
        <v>9</v>
      </c>
      <c r="M36" s="2" t="str">
        <f t="shared" si="7"/>
        <v xml:space="preserve"> Dritter</v>
      </c>
      <c r="N36" s="2" t="str">
        <f t="shared" si="8"/>
        <v xml:space="preserve"> mal;sehen;;;;;;;</v>
      </c>
      <c r="O36" s="2">
        <f t="shared" si="9"/>
        <v>5</v>
      </c>
      <c r="P36" s="2" t="str">
        <f t="shared" si="10"/>
        <v xml:space="preserve"> mal</v>
      </c>
      <c r="Q36" s="2" t="str">
        <f t="shared" si="11"/>
        <v>sehen;;;;;;;</v>
      </c>
      <c r="R36" s="2">
        <f t="shared" si="12"/>
        <v>6</v>
      </c>
      <c r="S36" s="2" t="str">
        <f t="shared" si="13"/>
        <v>sehen</v>
      </c>
      <c r="T36" s="2" t="str">
        <f t="shared" si="14"/>
        <v>;;;;;;</v>
      </c>
      <c r="U36" s="2">
        <f t="shared" si="15"/>
        <v>1</v>
      </c>
      <c r="V36" s="2" t="str">
        <f t="shared" si="16"/>
        <v/>
      </c>
      <c r="W36" s="2" t="str">
        <f t="shared" si="17"/>
        <v>;;;;;</v>
      </c>
      <c r="X36" s="2">
        <f t="shared" si="18"/>
        <v>1</v>
      </c>
      <c r="Y36" s="2" t="str">
        <f t="shared" si="19"/>
        <v/>
      </c>
      <c r="Z36" s="2" t="str">
        <f t="shared" si="20"/>
        <v>;;;;</v>
      </c>
      <c r="AA36" s="2">
        <f t="shared" si="21"/>
        <v>1</v>
      </c>
      <c r="AB36" s="2" t="str">
        <f t="shared" si="22"/>
        <v/>
      </c>
      <c r="AC36" s="2" t="str">
        <f t="shared" si="23"/>
        <v>;;;</v>
      </c>
      <c r="AD36" s="2"/>
      <c r="AE36" s="2"/>
      <c r="AF36" s="2"/>
      <c r="AG36" s="2"/>
    </row>
    <row r="37" spans="1:33">
      <c r="A37" s="2">
        <v>36</v>
      </c>
      <c r="B37" s="61">
        <f t="shared" si="0"/>
        <v>44597</v>
      </c>
      <c r="C37" s="2">
        <f t="shared" si="1"/>
        <v>5</v>
      </c>
      <c r="D37" s="2">
        <f t="shared" si="2"/>
        <v>8</v>
      </c>
      <c r="E37" s="2" cm="1">
        <f t="array" ref="E37">INDEX(Kalender,C37,D37)</f>
        <v>6</v>
      </c>
      <c r="F37" s="2">
        <f>COUNTIF(E$2:E37,E37)-1</f>
        <v>0</v>
      </c>
      <c r="G37" s="2" t="str" cm="1">
        <f t="array" ref="G37">IF(YEAR(B37)=N('Kalender-Kehrwoche'!$D$7),INDEX(Person,E37,1),"")&amp;";;;;;;;"</f>
        <v>WHG-01; Thomann; Gerhard;;;;;;;</v>
      </c>
      <c r="H37" s="2" t="str" cm="1">
        <f t="array" ref="H37">TRIM(IFERROR(INDEX(J37:AC37,1,F37*3+1),""))&amp;" "</f>
        <v xml:space="preserve">WHG-01 </v>
      </c>
      <c r="I37" s="2">
        <f t="shared" si="3"/>
        <v>7</v>
      </c>
      <c r="J37" s="2" t="str">
        <f t="shared" si="4"/>
        <v>WHG-01</v>
      </c>
      <c r="K37" s="2" t="str">
        <f t="shared" si="5"/>
        <v xml:space="preserve"> Thomann; Gerhard;;;;;;;</v>
      </c>
      <c r="L37" s="2">
        <f t="shared" si="6"/>
        <v>9</v>
      </c>
      <c r="M37" s="2" t="str">
        <f t="shared" si="7"/>
        <v xml:space="preserve"> Thomann</v>
      </c>
      <c r="N37" s="2" t="str">
        <f t="shared" si="8"/>
        <v xml:space="preserve"> Gerhard;;;;;;;</v>
      </c>
      <c r="O37" s="2">
        <f t="shared" si="9"/>
        <v>9</v>
      </c>
      <c r="P37" s="2" t="str">
        <f t="shared" si="10"/>
        <v xml:space="preserve"> Gerhard</v>
      </c>
      <c r="Q37" s="2" t="str">
        <f t="shared" si="11"/>
        <v>;;;;;;</v>
      </c>
      <c r="R37" s="2">
        <f t="shared" si="12"/>
        <v>1</v>
      </c>
      <c r="S37" s="2" t="str">
        <f t="shared" si="13"/>
        <v/>
      </c>
      <c r="T37" s="2" t="str">
        <f t="shared" si="14"/>
        <v>;;;;;</v>
      </c>
      <c r="U37" s="2">
        <f t="shared" si="15"/>
        <v>1</v>
      </c>
      <c r="V37" s="2" t="str">
        <f t="shared" si="16"/>
        <v/>
      </c>
      <c r="W37" s="2" t="str">
        <f t="shared" si="17"/>
        <v>;;;;</v>
      </c>
      <c r="X37" s="2">
        <f t="shared" si="18"/>
        <v>1</v>
      </c>
      <c r="Y37" s="2" t="str">
        <f t="shared" si="19"/>
        <v/>
      </c>
      <c r="Z37" s="2" t="str">
        <f t="shared" si="20"/>
        <v>;;;</v>
      </c>
      <c r="AA37" s="2">
        <f t="shared" si="21"/>
        <v>1</v>
      </c>
      <c r="AB37" s="2" t="str">
        <f t="shared" si="22"/>
        <v/>
      </c>
      <c r="AC37" s="2" t="str">
        <f t="shared" si="23"/>
        <v>;;</v>
      </c>
      <c r="AD37" s="2"/>
      <c r="AE37" s="2"/>
      <c r="AF37" s="2"/>
      <c r="AG37" s="2"/>
    </row>
    <row r="38" spans="1:33">
      <c r="A38" s="2">
        <v>37</v>
      </c>
      <c r="B38" s="61">
        <f t="shared" si="0"/>
        <v>44598</v>
      </c>
      <c r="C38" s="2">
        <f t="shared" si="1"/>
        <v>6</v>
      </c>
      <c r="D38" s="2">
        <f t="shared" si="2"/>
        <v>8</v>
      </c>
      <c r="E38" s="2" cm="1">
        <f t="array" ref="E38">INDEX(Kalender,C38,D38)</f>
        <v>6</v>
      </c>
      <c r="F38" s="2">
        <f>COUNTIF(E$2:E38,E38)-1</f>
        <v>1</v>
      </c>
      <c r="G38" s="2" t="str" cm="1">
        <f t="array" ref="G38">IF(YEAR(B38)=N('Kalender-Kehrwoche'!$D$7),INDEX(Person,E38,1),"")&amp;";;;;;;;"</f>
        <v>WHG-01; Thomann; Gerhard;;;;;;;</v>
      </c>
      <c r="H38" s="2" t="str" cm="1">
        <f t="array" ref="H38">TRIM(IFERROR(INDEX(J38:AC38,1,F38*3+1),""))&amp;" "</f>
        <v xml:space="preserve">Thomann </v>
      </c>
      <c r="I38" s="2">
        <f t="shared" si="3"/>
        <v>7</v>
      </c>
      <c r="J38" s="2" t="str">
        <f t="shared" si="4"/>
        <v>WHG-01</v>
      </c>
      <c r="K38" s="2" t="str">
        <f t="shared" si="5"/>
        <v xml:space="preserve"> Thomann; Gerhard;;;;;;;</v>
      </c>
      <c r="L38" s="2">
        <f t="shared" si="6"/>
        <v>9</v>
      </c>
      <c r="M38" s="2" t="str">
        <f t="shared" si="7"/>
        <v xml:space="preserve"> Thomann</v>
      </c>
      <c r="N38" s="2" t="str">
        <f t="shared" si="8"/>
        <v xml:space="preserve"> Gerhard;;;;;;;</v>
      </c>
      <c r="O38" s="2">
        <f t="shared" si="9"/>
        <v>9</v>
      </c>
      <c r="P38" s="2" t="str">
        <f t="shared" si="10"/>
        <v xml:space="preserve"> Gerhard</v>
      </c>
      <c r="Q38" s="2" t="str">
        <f t="shared" si="11"/>
        <v>;;;;;;</v>
      </c>
      <c r="R38" s="2">
        <f t="shared" si="12"/>
        <v>1</v>
      </c>
      <c r="S38" s="2" t="str">
        <f t="shared" si="13"/>
        <v/>
      </c>
      <c r="T38" s="2" t="str">
        <f t="shared" si="14"/>
        <v>;;;;;</v>
      </c>
      <c r="U38" s="2">
        <f t="shared" si="15"/>
        <v>1</v>
      </c>
      <c r="V38" s="2" t="str">
        <f t="shared" si="16"/>
        <v/>
      </c>
      <c r="W38" s="2" t="str">
        <f t="shared" si="17"/>
        <v>;;;;</v>
      </c>
      <c r="X38" s="2">
        <f t="shared" si="18"/>
        <v>1</v>
      </c>
      <c r="Y38" s="2" t="str">
        <f t="shared" si="19"/>
        <v/>
      </c>
      <c r="Z38" s="2" t="str">
        <f t="shared" si="20"/>
        <v>;;;</v>
      </c>
      <c r="AA38" s="2">
        <f t="shared" si="21"/>
        <v>1</v>
      </c>
      <c r="AB38" s="2" t="str">
        <f t="shared" si="22"/>
        <v/>
      </c>
      <c r="AC38" s="2" t="str">
        <f t="shared" si="23"/>
        <v>;;</v>
      </c>
      <c r="AD38" s="2"/>
      <c r="AE38" s="2"/>
      <c r="AF38" s="2"/>
      <c r="AG38" s="2"/>
    </row>
    <row r="39" spans="1:33">
      <c r="A39" s="2">
        <v>38</v>
      </c>
      <c r="B39" s="61">
        <f t="shared" si="0"/>
        <v>44599</v>
      </c>
      <c r="C39" s="2">
        <f t="shared" si="1"/>
        <v>7</v>
      </c>
      <c r="D39" s="2">
        <f t="shared" si="2"/>
        <v>8</v>
      </c>
      <c r="E39" s="2" cm="1">
        <f t="array" ref="E39">INDEX(Kalender,C39,D39)</f>
        <v>6</v>
      </c>
      <c r="F39" s="2">
        <f>COUNTIF(E$2:E39,E39)-1</f>
        <v>2</v>
      </c>
      <c r="G39" s="2" t="str" cm="1">
        <f t="array" ref="G39">IF(YEAR(B39)=N('Kalender-Kehrwoche'!$D$7),INDEX(Person,E39,1),"")&amp;";;;;;;;"</f>
        <v>WHG-01; Thomann; Gerhard;;;;;;;</v>
      </c>
      <c r="H39" s="2" t="str" cm="1">
        <f t="array" ref="H39">TRIM(IFERROR(INDEX(J39:AC39,1,F39*3+1),""))&amp;" "</f>
        <v xml:space="preserve">Gerhard </v>
      </c>
      <c r="I39" s="2">
        <f t="shared" si="3"/>
        <v>7</v>
      </c>
      <c r="J39" s="2" t="str">
        <f t="shared" si="4"/>
        <v>WHG-01</v>
      </c>
      <c r="K39" s="2" t="str">
        <f t="shared" si="5"/>
        <v xml:space="preserve"> Thomann; Gerhard;;;;;;;</v>
      </c>
      <c r="L39" s="2">
        <f t="shared" si="6"/>
        <v>9</v>
      </c>
      <c r="M39" s="2" t="str">
        <f t="shared" si="7"/>
        <v xml:space="preserve"> Thomann</v>
      </c>
      <c r="N39" s="2" t="str">
        <f t="shared" si="8"/>
        <v xml:space="preserve"> Gerhard;;;;;;;</v>
      </c>
      <c r="O39" s="2">
        <f t="shared" si="9"/>
        <v>9</v>
      </c>
      <c r="P39" s="2" t="str">
        <f t="shared" si="10"/>
        <v xml:space="preserve"> Gerhard</v>
      </c>
      <c r="Q39" s="2" t="str">
        <f t="shared" si="11"/>
        <v>;;;;;;</v>
      </c>
      <c r="R39" s="2">
        <f t="shared" si="12"/>
        <v>1</v>
      </c>
      <c r="S39" s="2" t="str">
        <f t="shared" si="13"/>
        <v/>
      </c>
      <c r="T39" s="2" t="str">
        <f t="shared" si="14"/>
        <v>;;;;;</v>
      </c>
      <c r="U39" s="2">
        <f t="shared" si="15"/>
        <v>1</v>
      </c>
      <c r="V39" s="2" t="str">
        <f t="shared" si="16"/>
        <v/>
      </c>
      <c r="W39" s="2" t="str">
        <f t="shared" si="17"/>
        <v>;;;;</v>
      </c>
      <c r="X39" s="2">
        <f t="shared" si="18"/>
        <v>1</v>
      </c>
      <c r="Y39" s="2" t="str">
        <f t="shared" si="19"/>
        <v/>
      </c>
      <c r="Z39" s="2" t="str">
        <f t="shared" si="20"/>
        <v>;;;</v>
      </c>
      <c r="AA39" s="2">
        <f t="shared" si="21"/>
        <v>1</v>
      </c>
      <c r="AB39" s="2" t="str">
        <f t="shared" si="22"/>
        <v/>
      </c>
      <c r="AC39" s="2" t="str">
        <f t="shared" si="23"/>
        <v>;;</v>
      </c>
      <c r="AD39" s="2"/>
      <c r="AE39" s="2"/>
      <c r="AF39" s="2"/>
      <c r="AG39" s="2"/>
    </row>
    <row r="40" spans="1:33">
      <c r="A40" s="2">
        <v>39</v>
      </c>
      <c r="B40" s="61">
        <f t="shared" si="0"/>
        <v>44600</v>
      </c>
      <c r="C40" s="2">
        <f t="shared" si="1"/>
        <v>8</v>
      </c>
      <c r="D40" s="2">
        <f t="shared" si="2"/>
        <v>8</v>
      </c>
      <c r="E40" s="2" cm="1">
        <f t="array" ref="E40">INDEX(Kalender,C40,D40)</f>
        <v>6</v>
      </c>
      <c r="F40" s="2">
        <f>COUNTIF(E$2:E40,E40)-1</f>
        <v>3</v>
      </c>
      <c r="G40" s="2" t="str" cm="1">
        <f t="array" ref="G40">IF(YEAR(B40)=N('Kalender-Kehrwoche'!$D$7),INDEX(Person,E40,1),"")&amp;";;;;;;;"</f>
        <v>WHG-01; Thomann; Gerhard;;;;;;;</v>
      </c>
      <c r="H40" s="2" t="str" cm="1">
        <f t="array" ref="H40">TRIM(IFERROR(INDEX(J40:AC40,1,F40*3+1),""))&amp;" "</f>
        <v xml:space="preserve"> </v>
      </c>
      <c r="I40" s="2">
        <f t="shared" si="3"/>
        <v>7</v>
      </c>
      <c r="J40" s="2" t="str">
        <f t="shared" si="4"/>
        <v>WHG-01</v>
      </c>
      <c r="K40" s="2" t="str">
        <f t="shared" si="5"/>
        <v xml:space="preserve"> Thomann; Gerhard;;;;;;;</v>
      </c>
      <c r="L40" s="2">
        <f t="shared" si="6"/>
        <v>9</v>
      </c>
      <c r="M40" s="2" t="str">
        <f t="shared" si="7"/>
        <v xml:space="preserve"> Thomann</v>
      </c>
      <c r="N40" s="2" t="str">
        <f t="shared" si="8"/>
        <v xml:space="preserve"> Gerhard;;;;;;;</v>
      </c>
      <c r="O40" s="2">
        <f t="shared" si="9"/>
        <v>9</v>
      </c>
      <c r="P40" s="2" t="str">
        <f t="shared" si="10"/>
        <v xml:space="preserve"> Gerhard</v>
      </c>
      <c r="Q40" s="2" t="str">
        <f t="shared" si="11"/>
        <v>;;;;;;</v>
      </c>
      <c r="R40" s="2">
        <f t="shared" si="12"/>
        <v>1</v>
      </c>
      <c r="S40" s="2" t="str">
        <f t="shared" si="13"/>
        <v/>
      </c>
      <c r="T40" s="2" t="str">
        <f t="shared" si="14"/>
        <v>;;;;;</v>
      </c>
      <c r="U40" s="2">
        <f t="shared" si="15"/>
        <v>1</v>
      </c>
      <c r="V40" s="2" t="str">
        <f t="shared" si="16"/>
        <v/>
      </c>
      <c r="W40" s="2" t="str">
        <f t="shared" si="17"/>
        <v>;;;;</v>
      </c>
      <c r="X40" s="2">
        <f t="shared" si="18"/>
        <v>1</v>
      </c>
      <c r="Y40" s="2" t="str">
        <f t="shared" si="19"/>
        <v/>
      </c>
      <c r="Z40" s="2" t="str">
        <f t="shared" si="20"/>
        <v>;;;</v>
      </c>
      <c r="AA40" s="2">
        <f t="shared" si="21"/>
        <v>1</v>
      </c>
      <c r="AB40" s="2" t="str">
        <f t="shared" si="22"/>
        <v/>
      </c>
      <c r="AC40" s="2" t="str">
        <f t="shared" si="23"/>
        <v>;;</v>
      </c>
      <c r="AD40" s="2"/>
      <c r="AE40" s="2"/>
      <c r="AF40" s="2"/>
      <c r="AG40" s="2"/>
    </row>
    <row r="41" spans="1:33">
      <c r="A41" s="2">
        <v>40</v>
      </c>
      <c r="B41" s="61">
        <f t="shared" si="0"/>
        <v>44601</v>
      </c>
      <c r="C41" s="2">
        <f t="shared" si="1"/>
        <v>9</v>
      </c>
      <c r="D41" s="2">
        <f t="shared" si="2"/>
        <v>8</v>
      </c>
      <c r="E41" s="2" cm="1">
        <f t="array" ref="E41">INDEX(Kalender,C41,D41)</f>
        <v>6</v>
      </c>
      <c r="F41" s="2">
        <f>COUNTIF(E$2:E41,E41)-1</f>
        <v>4</v>
      </c>
      <c r="G41" s="2" t="str" cm="1">
        <f t="array" ref="G41">IF(YEAR(B41)=N('Kalender-Kehrwoche'!$D$7),INDEX(Person,E41,1),"")&amp;";;;;;;;"</f>
        <v>WHG-01; Thomann; Gerhard;;;;;;;</v>
      </c>
      <c r="H41" s="2" t="str" cm="1">
        <f t="array" ref="H41">TRIM(IFERROR(INDEX(J41:AC41,1,F41*3+1),""))&amp;" "</f>
        <v xml:space="preserve"> </v>
      </c>
      <c r="I41" s="2">
        <f t="shared" si="3"/>
        <v>7</v>
      </c>
      <c r="J41" s="2" t="str">
        <f t="shared" si="4"/>
        <v>WHG-01</v>
      </c>
      <c r="K41" s="2" t="str">
        <f t="shared" si="5"/>
        <v xml:space="preserve"> Thomann; Gerhard;;;;;;;</v>
      </c>
      <c r="L41" s="2">
        <f t="shared" si="6"/>
        <v>9</v>
      </c>
      <c r="M41" s="2" t="str">
        <f t="shared" si="7"/>
        <v xml:space="preserve"> Thomann</v>
      </c>
      <c r="N41" s="2" t="str">
        <f t="shared" si="8"/>
        <v xml:space="preserve"> Gerhard;;;;;;;</v>
      </c>
      <c r="O41" s="2">
        <f t="shared" si="9"/>
        <v>9</v>
      </c>
      <c r="P41" s="2" t="str">
        <f t="shared" si="10"/>
        <v xml:space="preserve"> Gerhard</v>
      </c>
      <c r="Q41" s="2" t="str">
        <f t="shared" si="11"/>
        <v>;;;;;;</v>
      </c>
      <c r="R41" s="2">
        <f t="shared" si="12"/>
        <v>1</v>
      </c>
      <c r="S41" s="2" t="str">
        <f t="shared" si="13"/>
        <v/>
      </c>
      <c r="T41" s="2" t="str">
        <f t="shared" si="14"/>
        <v>;;;;;</v>
      </c>
      <c r="U41" s="2">
        <f t="shared" si="15"/>
        <v>1</v>
      </c>
      <c r="V41" s="2" t="str">
        <f t="shared" si="16"/>
        <v/>
      </c>
      <c r="W41" s="2" t="str">
        <f t="shared" si="17"/>
        <v>;;;;</v>
      </c>
      <c r="X41" s="2">
        <f t="shared" si="18"/>
        <v>1</v>
      </c>
      <c r="Y41" s="2" t="str">
        <f t="shared" si="19"/>
        <v/>
      </c>
      <c r="Z41" s="2" t="str">
        <f t="shared" si="20"/>
        <v>;;;</v>
      </c>
      <c r="AA41" s="2">
        <f t="shared" si="21"/>
        <v>1</v>
      </c>
      <c r="AB41" s="2" t="str">
        <f t="shared" si="22"/>
        <v/>
      </c>
      <c r="AC41" s="2" t="str">
        <f t="shared" si="23"/>
        <v>;;</v>
      </c>
      <c r="AD41" s="2"/>
      <c r="AE41" s="2"/>
      <c r="AF41" s="2"/>
      <c r="AG41" s="2"/>
    </row>
    <row r="42" spans="1:33">
      <c r="A42" s="2">
        <v>41</v>
      </c>
      <c r="B42" s="61">
        <f t="shared" si="0"/>
        <v>44602</v>
      </c>
      <c r="C42" s="2">
        <f t="shared" si="1"/>
        <v>10</v>
      </c>
      <c r="D42" s="2">
        <f t="shared" si="2"/>
        <v>8</v>
      </c>
      <c r="E42" s="2" cm="1">
        <f t="array" ref="E42">INDEX(Kalender,C42,D42)</f>
        <v>6</v>
      </c>
      <c r="F42" s="2">
        <f>COUNTIF(E$2:E42,E42)-1</f>
        <v>5</v>
      </c>
      <c r="G42" s="2" t="str" cm="1">
        <f t="array" ref="G42">IF(YEAR(B42)=N('Kalender-Kehrwoche'!$D$7),INDEX(Person,E42,1),"")&amp;";;;;;;;"</f>
        <v>WHG-01; Thomann; Gerhard;;;;;;;</v>
      </c>
      <c r="H42" s="2" t="str" cm="1">
        <f t="array" ref="H42">TRIM(IFERROR(INDEX(J42:AC42,1,F42*3+1),""))&amp;" "</f>
        <v xml:space="preserve"> </v>
      </c>
      <c r="I42" s="2">
        <f t="shared" si="3"/>
        <v>7</v>
      </c>
      <c r="J42" s="2" t="str">
        <f t="shared" si="4"/>
        <v>WHG-01</v>
      </c>
      <c r="K42" s="2" t="str">
        <f t="shared" si="5"/>
        <v xml:space="preserve"> Thomann; Gerhard;;;;;;;</v>
      </c>
      <c r="L42" s="2">
        <f t="shared" si="6"/>
        <v>9</v>
      </c>
      <c r="M42" s="2" t="str">
        <f t="shared" si="7"/>
        <v xml:space="preserve"> Thomann</v>
      </c>
      <c r="N42" s="2" t="str">
        <f t="shared" si="8"/>
        <v xml:space="preserve"> Gerhard;;;;;;;</v>
      </c>
      <c r="O42" s="2">
        <f t="shared" si="9"/>
        <v>9</v>
      </c>
      <c r="P42" s="2" t="str">
        <f t="shared" si="10"/>
        <v xml:space="preserve"> Gerhard</v>
      </c>
      <c r="Q42" s="2" t="str">
        <f t="shared" si="11"/>
        <v>;;;;;;</v>
      </c>
      <c r="R42" s="2">
        <f t="shared" si="12"/>
        <v>1</v>
      </c>
      <c r="S42" s="2" t="str">
        <f t="shared" si="13"/>
        <v/>
      </c>
      <c r="T42" s="2" t="str">
        <f t="shared" si="14"/>
        <v>;;;;;</v>
      </c>
      <c r="U42" s="2">
        <f t="shared" si="15"/>
        <v>1</v>
      </c>
      <c r="V42" s="2" t="str">
        <f t="shared" si="16"/>
        <v/>
      </c>
      <c r="W42" s="2" t="str">
        <f t="shared" si="17"/>
        <v>;;;;</v>
      </c>
      <c r="X42" s="2">
        <f t="shared" si="18"/>
        <v>1</v>
      </c>
      <c r="Y42" s="2" t="str">
        <f t="shared" si="19"/>
        <v/>
      </c>
      <c r="Z42" s="2" t="str">
        <f t="shared" si="20"/>
        <v>;;;</v>
      </c>
      <c r="AA42" s="2">
        <f t="shared" si="21"/>
        <v>1</v>
      </c>
      <c r="AB42" s="2" t="str">
        <f t="shared" si="22"/>
        <v/>
      </c>
      <c r="AC42" s="2" t="str">
        <f t="shared" si="23"/>
        <v>;;</v>
      </c>
      <c r="AD42" s="2"/>
      <c r="AE42" s="2"/>
      <c r="AF42" s="2"/>
      <c r="AG42" s="2"/>
    </row>
    <row r="43" spans="1:33">
      <c r="A43" s="2">
        <v>42</v>
      </c>
      <c r="B43" s="61">
        <f t="shared" si="0"/>
        <v>44603</v>
      </c>
      <c r="C43" s="2">
        <f t="shared" si="1"/>
        <v>11</v>
      </c>
      <c r="D43" s="2">
        <f t="shared" si="2"/>
        <v>8</v>
      </c>
      <c r="E43" s="2" cm="1">
        <f t="array" ref="E43">INDEX(Kalender,C43,D43)</f>
        <v>6</v>
      </c>
      <c r="F43" s="2">
        <f>COUNTIF(E$2:E43,E43)-1</f>
        <v>6</v>
      </c>
      <c r="G43" s="2" t="str" cm="1">
        <f t="array" ref="G43">IF(YEAR(B43)=N('Kalender-Kehrwoche'!$D$7),INDEX(Person,E43,1),"")&amp;";;;;;;;"</f>
        <v>WHG-01; Thomann; Gerhard;;;;;;;</v>
      </c>
      <c r="H43" s="2" t="str" cm="1">
        <f t="array" ref="H43">TRIM(IFERROR(INDEX(J43:AC43,1,F43*3+1),""))&amp;" "</f>
        <v xml:space="preserve"> </v>
      </c>
      <c r="I43" s="2">
        <f t="shared" si="3"/>
        <v>7</v>
      </c>
      <c r="J43" s="2" t="str">
        <f t="shared" si="4"/>
        <v>WHG-01</v>
      </c>
      <c r="K43" s="2" t="str">
        <f t="shared" si="5"/>
        <v xml:space="preserve"> Thomann; Gerhard;;;;;;;</v>
      </c>
      <c r="L43" s="2">
        <f t="shared" si="6"/>
        <v>9</v>
      </c>
      <c r="M43" s="2" t="str">
        <f t="shared" si="7"/>
        <v xml:space="preserve"> Thomann</v>
      </c>
      <c r="N43" s="2" t="str">
        <f t="shared" si="8"/>
        <v xml:space="preserve"> Gerhard;;;;;;;</v>
      </c>
      <c r="O43" s="2">
        <f t="shared" si="9"/>
        <v>9</v>
      </c>
      <c r="P43" s="2" t="str">
        <f t="shared" si="10"/>
        <v xml:space="preserve"> Gerhard</v>
      </c>
      <c r="Q43" s="2" t="str">
        <f t="shared" si="11"/>
        <v>;;;;;;</v>
      </c>
      <c r="R43" s="2">
        <f t="shared" si="12"/>
        <v>1</v>
      </c>
      <c r="S43" s="2" t="str">
        <f t="shared" si="13"/>
        <v/>
      </c>
      <c r="T43" s="2" t="str">
        <f t="shared" si="14"/>
        <v>;;;;;</v>
      </c>
      <c r="U43" s="2">
        <f t="shared" si="15"/>
        <v>1</v>
      </c>
      <c r="V43" s="2" t="str">
        <f t="shared" si="16"/>
        <v/>
      </c>
      <c r="W43" s="2" t="str">
        <f t="shared" si="17"/>
        <v>;;;;</v>
      </c>
      <c r="X43" s="2">
        <f t="shared" si="18"/>
        <v>1</v>
      </c>
      <c r="Y43" s="2" t="str">
        <f t="shared" si="19"/>
        <v/>
      </c>
      <c r="Z43" s="2" t="str">
        <f t="shared" si="20"/>
        <v>;;;</v>
      </c>
      <c r="AA43" s="2">
        <f t="shared" si="21"/>
        <v>1</v>
      </c>
      <c r="AB43" s="2" t="str">
        <f t="shared" si="22"/>
        <v/>
      </c>
      <c r="AC43" s="2" t="str">
        <f t="shared" si="23"/>
        <v>;;</v>
      </c>
      <c r="AD43" s="2"/>
      <c r="AE43" s="2"/>
      <c r="AF43" s="2"/>
      <c r="AG43" s="2"/>
    </row>
    <row r="44" spans="1:33">
      <c r="A44" s="2">
        <v>43</v>
      </c>
      <c r="B44" s="61">
        <f t="shared" si="0"/>
        <v>44604</v>
      </c>
      <c r="C44" s="2">
        <f t="shared" si="1"/>
        <v>12</v>
      </c>
      <c r="D44" s="2">
        <f t="shared" si="2"/>
        <v>8</v>
      </c>
      <c r="E44" s="2" cm="1">
        <f t="array" ref="E44">INDEX(Kalender,C44,D44)</f>
        <v>7</v>
      </c>
      <c r="F44" s="2">
        <f>COUNTIF(E$2:E44,E44)-1</f>
        <v>0</v>
      </c>
      <c r="G44" s="2" t="str" cm="1">
        <f t="array" ref="G44">IF(YEAR(B44)=N('Kalender-Kehrwoche'!$D$7),INDEX(Person,E44,1),"")&amp;";;;;;;;"</f>
        <v>Ingolf; Matys; Tel.: 0761; 881 4402;;;;;;;</v>
      </c>
      <c r="H44" s="2" t="str" cm="1">
        <f t="array" ref="H44">TRIM(IFERROR(INDEX(J44:AC44,1,F44*3+1),""))&amp;" "</f>
        <v xml:space="preserve">Ingolf </v>
      </c>
      <c r="I44" s="2">
        <f t="shared" si="3"/>
        <v>7</v>
      </c>
      <c r="J44" s="2" t="str">
        <f t="shared" si="4"/>
        <v>Ingolf</v>
      </c>
      <c r="K44" s="2" t="str">
        <f t="shared" si="5"/>
        <v xml:space="preserve"> Matys; Tel.: 0761; 881 4402;;;;;;;</v>
      </c>
      <c r="L44" s="2">
        <f t="shared" si="6"/>
        <v>7</v>
      </c>
      <c r="M44" s="2" t="str">
        <f t="shared" si="7"/>
        <v xml:space="preserve"> Matys</v>
      </c>
      <c r="N44" s="2" t="str">
        <f t="shared" si="8"/>
        <v xml:space="preserve"> Tel.: 0761; 881 4402;;;;;;;</v>
      </c>
      <c r="O44" s="2">
        <f t="shared" si="9"/>
        <v>12</v>
      </c>
      <c r="P44" s="2" t="str">
        <f t="shared" si="10"/>
        <v xml:space="preserve"> Tel.: 0761</v>
      </c>
      <c r="Q44" s="2" t="str">
        <f t="shared" si="11"/>
        <v xml:space="preserve"> 881 4402;;;;;;;</v>
      </c>
      <c r="R44" s="2">
        <f t="shared" si="12"/>
        <v>10</v>
      </c>
      <c r="S44" s="2" t="str">
        <f t="shared" si="13"/>
        <v xml:space="preserve"> 881 4402</v>
      </c>
      <c r="T44" s="2" t="str">
        <f t="shared" si="14"/>
        <v>;;;;;;</v>
      </c>
      <c r="U44" s="2">
        <f t="shared" si="15"/>
        <v>1</v>
      </c>
      <c r="V44" s="2" t="str">
        <f t="shared" si="16"/>
        <v/>
      </c>
      <c r="W44" s="2" t="str">
        <f t="shared" si="17"/>
        <v>;;;;;</v>
      </c>
      <c r="X44" s="2">
        <f t="shared" si="18"/>
        <v>1</v>
      </c>
      <c r="Y44" s="2" t="str">
        <f t="shared" si="19"/>
        <v/>
      </c>
      <c r="Z44" s="2" t="str">
        <f t="shared" si="20"/>
        <v>;;;;</v>
      </c>
      <c r="AA44" s="2">
        <f t="shared" si="21"/>
        <v>1</v>
      </c>
      <c r="AB44" s="2" t="str">
        <f t="shared" si="22"/>
        <v/>
      </c>
      <c r="AC44" s="2" t="str">
        <f t="shared" si="23"/>
        <v>;;;</v>
      </c>
      <c r="AD44" s="2"/>
      <c r="AE44" s="2"/>
      <c r="AF44" s="2"/>
      <c r="AG44" s="2"/>
    </row>
    <row r="45" spans="1:33">
      <c r="A45" s="2">
        <v>44</v>
      </c>
      <c r="B45" s="61">
        <f t="shared" si="0"/>
        <v>44605</v>
      </c>
      <c r="C45" s="2">
        <f t="shared" si="1"/>
        <v>13</v>
      </c>
      <c r="D45" s="2">
        <f t="shared" si="2"/>
        <v>8</v>
      </c>
      <c r="E45" s="2" cm="1">
        <f t="array" ref="E45">INDEX(Kalender,C45,D45)</f>
        <v>7</v>
      </c>
      <c r="F45" s="2">
        <f>COUNTIF(E$2:E45,E45)-1</f>
        <v>1</v>
      </c>
      <c r="G45" s="2" t="str" cm="1">
        <f t="array" ref="G45">IF(YEAR(B45)=N('Kalender-Kehrwoche'!$D$7),INDEX(Person,E45,1),"")&amp;";;;;;;;"</f>
        <v>Ingolf; Matys; Tel.: 0761; 881 4402;;;;;;;</v>
      </c>
      <c r="H45" s="2" t="str" cm="1">
        <f t="array" ref="H45">TRIM(IFERROR(INDEX(J45:AC45,1,F45*3+1),""))&amp;" "</f>
        <v xml:space="preserve">Matys </v>
      </c>
      <c r="I45" s="2">
        <f t="shared" si="3"/>
        <v>7</v>
      </c>
      <c r="J45" s="2" t="str">
        <f t="shared" si="4"/>
        <v>Ingolf</v>
      </c>
      <c r="K45" s="2" t="str">
        <f t="shared" si="5"/>
        <v xml:space="preserve"> Matys; Tel.: 0761; 881 4402;;;;;;;</v>
      </c>
      <c r="L45" s="2">
        <f t="shared" si="6"/>
        <v>7</v>
      </c>
      <c r="M45" s="2" t="str">
        <f t="shared" si="7"/>
        <v xml:space="preserve"> Matys</v>
      </c>
      <c r="N45" s="2" t="str">
        <f t="shared" si="8"/>
        <v xml:space="preserve"> Tel.: 0761; 881 4402;;;;;;;</v>
      </c>
      <c r="O45" s="2">
        <f t="shared" si="9"/>
        <v>12</v>
      </c>
      <c r="P45" s="2" t="str">
        <f t="shared" si="10"/>
        <v xml:space="preserve"> Tel.: 0761</v>
      </c>
      <c r="Q45" s="2" t="str">
        <f t="shared" si="11"/>
        <v xml:space="preserve"> 881 4402;;;;;;;</v>
      </c>
      <c r="R45" s="2">
        <f t="shared" si="12"/>
        <v>10</v>
      </c>
      <c r="S45" s="2" t="str">
        <f t="shared" si="13"/>
        <v xml:space="preserve"> 881 4402</v>
      </c>
      <c r="T45" s="2" t="str">
        <f t="shared" si="14"/>
        <v>;;;;;;</v>
      </c>
      <c r="U45" s="2">
        <f t="shared" si="15"/>
        <v>1</v>
      </c>
      <c r="V45" s="2" t="str">
        <f t="shared" si="16"/>
        <v/>
      </c>
      <c r="W45" s="2" t="str">
        <f t="shared" si="17"/>
        <v>;;;;;</v>
      </c>
      <c r="X45" s="2">
        <f t="shared" si="18"/>
        <v>1</v>
      </c>
      <c r="Y45" s="2" t="str">
        <f t="shared" si="19"/>
        <v/>
      </c>
      <c r="Z45" s="2" t="str">
        <f t="shared" si="20"/>
        <v>;;;;</v>
      </c>
      <c r="AA45" s="2">
        <f t="shared" si="21"/>
        <v>1</v>
      </c>
      <c r="AB45" s="2" t="str">
        <f t="shared" si="22"/>
        <v/>
      </c>
      <c r="AC45" s="2" t="str">
        <f t="shared" si="23"/>
        <v>;;;</v>
      </c>
      <c r="AD45" s="2"/>
      <c r="AE45" s="2"/>
      <c r="AF45" s="2"/>
      <c r="AG45" s="2"/>
    </row>
    <row r="46" spans="1:33">
      <c r="A46" s="2">
        <v>45</v>
      </c>
      <c r="B46" s="61">
        <f t="shared" si="0"/>
        <v>44606</v>
      </c>
      <c r="C46" s="2">
        <f t="shared" si="1"/>
        <v>14</v>
      </c>
      <c r="D46" s="2">
        <f t="shared" si="2"/>
        <v>8</v>
      </c>
      <c r="E46" s="2" cm="1">
        <f t="array" ref="E46">INDEX(Kalender,C46,D46)</f>
        <v>7</v>
      </c>
      <c r="F46" s="2">
        <f>COUNTIF(E$2:E46,E46)-1</f>
        <v>2</v>
      </c>
      <c r="G46" s="2" t="str" cm="1">
        <f t="array" ref="G46">IF(YEAR(B46)=N('Kalender-Kehrwoche'!$D$7),INDEX(Person,E46,1),"")&amp;";;;;;;;"</f>
        <v>Ingolf; Matys; Tel.: 0761; 881 4402;;;;;;;</v>
      </c>
      <c r="H46" s="2" t="str" cm="1">
        <f t="array" ref="H46">TRIM(IFERROR(INDEX(J46:AC46,1,F46*3+1),""))&amp;" "</f>
        <v xml:space="preserve">Tel.: 0761 </v>
      </c>
      <c r="I46" s="2">
        <f t="shared" si="3"/>
        <v>7</v>
      </c>
      <c r="J46" s="2" t="str">
        <f t="shared" si="4"/>
        <v>Ingolf</v>
      </c>
      <c r="K46" s="2" t="str">
        <f t="shared" si="5"/>
        <v xml:space="preserve"> Matys; Tel.: 0761; 881 4402;;;;;;;</v>
      </c>
      <c r="L46" s="2">
        <f t="shared" si="6"/>
        <v>7</v>
      </c>
      <c r="M46" s="2" t="str">
        <f t="shared" si="7"/>
        <v xml:space="preserve"> Matys</v>
      </c>
      <c r="N46" s="2" t="str">
        <f t="shared" si="8"/>
        <v xml:space="preserve"> Tel.: 0761; 881 4402;;;;;;;</v>
      </c>
      <c r="O46" s="2">
        <f t="shared" si="9"/>
        <v>12</v>
      </c>
      <c r="P46" s="2" t="str">
        <f t="shared" si="10"/>
        <v xml:space="preserve"> Tel.: 0761</v>
      </c>
      <c r="Q46" s="2" t="str">
        <f t="shared" si="11"/>
        <v xml:space="preserve"> 881 4402;;;;;;;</v>
      </c>
      <c r="R46" s="2">
        <f t="shared" si="12"/>
        <v>10</v>
      </c>
      <c r="S46" s="2" t="str">
        <f t="shared" si="13"/>
        <v xml:space="preserve"> 881 4402</v>
      </c>
      <c r="T46" s="2" t="str">
        <f t="shared" si="14"/>
        <v>;;;;;;</v>
      </c>
      <c r="U46" s="2">
        <f t="shared" si="15"/>
        <v>1</v>
      </c>
      <c r="V46" s="2" t="str">
        <f t="shared" si="16"/>
        <v/>
      </c>
      <c r="W46" s="2" t="str">
        <f t="shared" si="17"/>
        <v>;;;;;</v>
      </c>
      <c r="X46" s="2">
        <f t="shared" si="18"/>
        <v>1</v>
      </c>
      <c r="Y46" s="2" t="str">
        <f t="shared" si="19"/>
        <v/>
      </c>
      <c r="Z46" s="2" t="str">
        <f t="shared" si="20"/>
        <v>;;;;</v>
      </c>
      <c r="AA46" s="2">
        <f t="shared" si="21"/>
        <v>1</v>
      </c>
      <c r="AB46" s="2" t="str">
        <f t="shared" si="22"/>
        <v/>
      </c>
      <c r="AC46" s="2" t="str">
        <f t="shared" si="23"/>
        <v>;;;</v>
      </c>
      <c r="AD46" s="2"/>
      <c r="AE46" s="2"/>
      <c r="AF46" s="2"/>
      <c r="AG46" s="2"/>
    </row>
    <row r="47" spans="1:33">
      <c r="A47" s="2">
        <v>46</v>
      </c>
      <c r="B47" s="61">
        <f t="shared" si="0"/>
        <v>44607</v>
      </c>
      <c r="C47" s="2">
        <f t="shared" si="1"/>
        <v>15</v>
      </c>
      <c r="D47" s="2">
        <f t="shared" si="2"/>
        <v>8</v>
      </c>
      <c r="E47" s="2" cm="1">
        <f t="array" ref="E47">INDEX(Kalender,C47,D47)</f>
        <v>7</v>
      </c>
      <c r="F47" s="2">
        <f>COUNTIF(E$2:E47,E47)-1</f>
        <v>3</v>
      </c>
      <c r="G47" s="2" t="str" cm="1">
        <f t="array" ref="G47">IF(YEAR(B47)=N('Kalender-Kehrwoche'!$D$7),INDEX(Person,E47,1),"")&amp;";;;;;;;"</f>
        <v>Ingolf; Matys; Tel.: 0761; 881 4402;;;;;;;</v>
      </c>
      <c r="H47" s="2" t="str" cm="1">
        <f t="array" ref="H47">TRIM(IFERROR(INDEX(J47:AC47,1,F47*3+1),""))&amp;" "</f>
        <v xml:space="preserve">881 4402 </v>
      </c>
      <c r="I47" s="2">
        <f t="shared" si="3"/>
        <v>7</v>
      </c>
      <c r="J47" s="2" t="str">
        <f t="shared" si="4"/>
        <v>Ingolf</v>
      </c>
      <c r="K47" s="2" t="str">
        <f t="shared" si="5"/>
        <v xml:space="preserve"> Matys; Tel.: 0761; 881 4402;;;;;;;</v>
      </c>
      <c r="L47" s="2">
        <f t="shared" si="6"/>
        <v>7</v>
      </c>
      <c r="M47" s="2" t="str">
        <f t="shared" si="7"/>
        <v xml:space="preserve"> Matys</v>
      </c>
      <c r="N47" s="2" t="str">
        <f t="shared" si="8"/>
        <v xml:space="preserve"> Tel.: 0761; 881 4402;;;;;;;</v>
      </c>
      <c r="O47" s="2">
        <f t="shared" si="9"/>
        <v>12</v>
      </c>
      <c r="P47" s="2" t="str">
        <f t="shared" si="10"/>
        <v xml:space="preserve"> Tel.: 0761</v>
      </c>
      <c r="Q47" s="2" t="str">
        <f t="shared" si="11"/>
        <v xml:space="preserve"> 881 4402;;;;;;;</v>
      </c>
      <c r="R47" s="2">
        <f t="shared" si="12"/>
        <v>10</v>
      </c>
      <c r="S47" s="2" t="str">
        <f t="shared" si="13"/>
        <v xml:space="preserve"> 881 4402</v>
      </c>
      <c r="T47" s="2" t="str">
        <f t="shared" si="14"/>
        <v>;;;;;;</v>
      </c>
      <c r="U47" s="2">
        <f t="shared" si="15"/>
        <v>1</v>
      </c>
      <c r="V47" s="2" t="str">
        <f t="shared" si="16"/>
        <v/>
      </c>
      <c r="W47" s="2" t="str">
        <f t="shared" si="17"/>
        <v>;;;;;</v>
      </c>
      <c r="X47" s="2">
        <f t="shared" si="18"/>
        <v>1</v>
      </c>
      <c r="Y47" s="2" t="str">
        <f t="shared" si="19"/>
        <v/>
      </c>
      <c r="Z47" s="2" t="str">
        <f t="shared" si="20"/>
        <v>;;;;</v>
      </c>
      <c r="AA47" s="2">
        <f t="shared" si="21"/>
        <v>1</v>
      </c>
      <c r="AB47" s="2" t="str">
        <f t="shared" si="22"/>
        <v/>
      </c>
      <c r="AC47" s="2" t="str">
        <f t="shared" si="23"/>
        <v>;;;</v>
      </c>
      <c r="AD47" s="2"/>
      <c r="AE47" s="2"/>
      <c r="AF47" s="2"/>
      <c r="AG47" s="2"/>
    </row>
    <row r="48" spans="1:33">
      <c r="A48" s="2">
        <v>47</v>
      </c>
      <c r="B48" s="61">
        <f t="shared" si="0"/>
        <v>44608</v>
      </c>
      <c r="C48" s="2">
        <f t="shared" si="1"/>
        <v>16</v>
      </c>
      <c r="D48" s="2">
        <f t="shared" si="2"/>
        <v>8</v>
      </c>
      <c r="E48" s="2" cm="1">
        <f t="array" ref="E48">INDEX(Kalender,C48,D48)</f>
        <v>7</v>
      </c>
      <c r="F48" s="2">
        <f>COUNTIF(E$2:E48,E48)-1</f>
        <v>4</v>
      </c>
      <c r="G48" s="2" t="str" cm="1">
        <f t="array" ref="G48">IF(YEAR(B48)=N('Kalender-Kehrwoche'!$D$7),INDEX(Person,E48,1),"")&amp;";;;;;;;"</f>
        <v>Ingolf; Matys; Tel.: 0761; 881 4402;;;;;;;</v>
      </c>
      <c r="H48" s="2" t="str" cm="1">
        <f t="array" ref="H48">TRIM(IFERROR(INDEX(J48:AC48,1,F48*3+1),""))&amp;" "</f>
        <v xml:space="preserve"> </v>
      </c>
      <c r="I48" s="2">
        <f t="shared" si="3"/>
        <v>7</v>
      </c>
      <c r="J48" s="2" t="str">
        <f t="shared" si="4"/>
        <v>Ingolf</v>
      </c>
      <c r="K48" s="2" t="str">
        <f t="shared" si="5"/>
        <v xml:space="preserve"> Matys; Tel.: 0761; 881 4402;;;;;;;</v>
      </c>
      <c r="L48" s="2">
        <f t="shared" si="6"/>
        <v>7</v>
      </c>
      <c r="M48" s="2" t="str">
        <f t="shared" si="7"/>
        <v xml:space="preserve"> Matys</v>
      </c>
      <c r="N48" s="2" t="str">
        <f t="shared" si="8"/>
        <v xml:space="preserve"> Tel.: 0761; 881 4402;;;;;;;</v>
      </c>
      <c r="O48" s="2">
        <f t="shared" si="9"/>
        <v>12</v>
      </c>
      <c r="P48" s="2" t="str">
        <f t="shared" si="10"/>
        <v xml:space="preserve"> Tel.: 0761</v>
      </c>
      <c r="Q48" s="2" t="str">
        <f t="shared" si="11"/>
        <v xml:space="preserve"> 881 4402;;;;;;;</v>
      </c>
      <c r="R48" s="2">
        <f t="shared" si="12"/>
        <v>10</v>
      </c>
      <c r="S48" s="2" t="str">
        <f t="shared" si="13"/>
        <v xml:space="preserve"> 881 4402</v>
      </c>
      <c r="T48" s="2" t="str">
        <f t="shared" si="14"/>
        <v>;;;;;;</v>
      </c>
      <c r="U48" s="2">
        <f t="shared" si="15"/>
        <v>1</v>
      </c>
      <c r="V48" s="2" t="str">
        <f t="shared" si="16"/>
        <v/>
      </c>
      <c r="W48" s="2" t="str">
        <f t="shared" si="17"/>
        <v>;;;;;</v>
      </c>
      <c r="X48" s="2">
        <f t="shared" si="18"/>
        <v>1</v>
      </c>
      <c r="Y48" s="2" t="str">
        <f t="shared" si="19"/>
        <v/>
      </c>
      <c r="Z48" s="2" t="str">
        <f t="shared" si="20"/>
        <v>;;;;</v>
      </c>
      <c r="AA48" s="2">
        <f t="shared" si="21"/>
        <v>1</v>
      </c>
      <c r="AB48" s="2" t="str">
        <f t="shared" si="22"/>
        <v/>
      </c>
      <c r="AC48" s="2" t="str">
        <f t="shared" si="23"/>
        <v>;;;</v>
      </c>
      <c r="AD48" s="2"/>
      <c r="AE48" s="2"/>
      <c r="AF48" s="2"/>
      <c r="AG48" s="2"/>
    </row>
    <row r="49" spans="1:33">
      <c r="A49" s="2">
        <v>48</v>
      </c>
      <c r="B49" s="61">
        <f t="shared" si="0"/>
        <v>44609</v>
      </c>
      <c r="C49" s="2">
        <f t="shared" si="1"/>
        <v>17</v>
      </c>
      <c r="D49" s="2">
        <f t="shared" si="2"/>
        <v>8</v>
      </c>
      <c r="E49" s="2" cm="1">
        <f t="array" ref="E49">INDEX(Kalender,C49,D49)</f>
        <v>7</v>
      </c>
      <c r="F49" s="2">
        <f>COUNTIF(E$2:E49,E49)-1</f>
        <v>5</v>
      </c>
      <c r="G49" s="2" t="str" cm="1">
        <f t="array" ref="G49">IF(YEAR(B49)=N('Kalender-Kehrwoche'!$D$7),INDEX(Person,E49,1),"")&amp;";;;;;;;"</f>
        <v>Ingolf; Matys; Tel.: 0761; 881 4402;;;;;;;</v>
      </c>
      <c r="H49" s="2" t="str" cm="1">
        <f t="array" ref="H49">TRIM(IFERROR(INDEX(J49:AC49,1,F49*3+1),""))&amp;" "</f>
        <v xml:space="preserve"> </v>
      </c>
      <c r="I49" s="2">
        <f t="shared" si="3"/>
        <v>7</v>
      </c>
      <c r="J49" s="2" t="str">
        <f t="shared" si="4"/>
        <v>Ingolf</v>
      </c>
      <c r="K49" s="2" t="str">
        <f t="shared" si="5"/>
        <v xml:space="preserve"> Matys; Tel.: 0761; 881 4402;;;;;;;</v>
      </c>
      <c r="L49" s="2">
        <f t="shared" si="6"/>
        <v>7</v>
      </c>
      <c r="M49" s="2" t="str">
        <f t="shared" si="7"/>
        <v xml:space="preserve"> Matys</v>
      </c>
      <c r="N49" s="2" t="str">
        <f t="shared" si="8"/>
        <v xml:space="preserve"> Tel.: 0761; 881 4402;;;;;;;</v>
      </c>
      <c r="O49" s="2">
        <f t="shared" si="9"/>
        <v>12</v>
      </c>
      <c r="P49" s="2" t="str">
        <f t="shared" si="10"/>
        <v xml:space="preserve"> Tel.: 0761</v>
      </c>
      <c r="Q49" s="2" t="str">
        <f t="shared" si="11"/>
        <v xml:space="preserve"> 881 4402;;;;;;;</v>
      </c>
      <c r="R49" s="2">
        <f t="shared" si="12"/>
        <v>10</v>
      </c>
      <c r="S49" s="2" t="str">
        <f t="shared" si="13"/>
        <v xml:space="preserve"> 881 4402</v>
      </c>
      <c r="T49" s="2" t="str">
        <f t="shared" si="14"/>
        <v>;;;;;;</v>
      </c>
      <c r="U49" s="2">
        <f t="shared" si="15"/>
        <v>1</v>
      </c>
      <c r="V49" s="2" t="str">
        <f t="shared" si="16"/>
        <v/>
      </c>
      <c r="W49" s="2" t="str">
        <f t="shared" si="17"/>
        <v>;;;;;</v>
      </c>
      <c r="X49" s="2">
        <f t="shared" si="18"/>
        <v>1</v>
      </c>
      <c r="Y49" s="2" t="str">
        <f t="shared" si="19"/>
        <v/>
      </c>
      <c r="Z49" s="2" t="str">
        <f t="shared" si="20"/>
        <v>;;;;</v>
      </c>
      <c r="AA49" s="2">
        <f t="shared" si="21"/>
        <v>1</v>
      </c>
      <c r="AB49" s="2" t="str">
        <f t="shared" si="22"/>
        <v/>
      </c>
      <c r="AC49" s="2" t="str">
        <f t="shared" si="23"/>
        <v>;;;</v>
      </c>
      <c r="AD49" s="2"/>
      <c r="AE49" s="2"/>
      <c r="AF49" s="2"/>
      <c r="AG49" s="2"/>
    </row>
    <row r="50" spans="1:33">
      <c r="A50" s="2">
        <v>49</v>
      </c>
      <c r="B50" s="61">
        <f t="shared" si="0"/>
        <v>44610</v>
      </c>
      <c r="C50" s="2">
        <f t="shared" si="1"/>
        <v>18</v>
      </c>
      <c r="D50" s="2">
        <f t="shared" si="2"/>
        <v>8</v>
      </c>
      <c r="E50" s="2" cm="1">
        <f t="array" ref="E50">INDEX(Kalender,C50,D50)</f>
        <v>7</v>
      </c>
      <c r="F50" s="2">
        <f>COUNTIF(E$2:E50,E50)-1</f>
        <v>6</v>
      </c>
      <c r="G50" s="2" t="str" cm="1">
        <f t="array" ref="G50">IF(YEAR(B50)=N('Kalender-Kehrwoche'!$D$7),INDEX(Person,E50,1),"")&amp;";;;;;;;"</f>
        <v>Ingolf; Matys; Tel.: 0761; 881 4402;;;;;;;</v>
      </c>
      <c r="H50" s="2" t="str" cm="1">
        <f t="array" ref="H50">TRIM(IFERROR(INDEX(J50:AC50,1,F50*3+1),""))&amp;" "</f>
        <v xml:space="preserve"> </v>
      </c>
      <c r="I50" s="2">
        <f t="shared" si="3"/>
        <v>7</v>
      </c>
      <c r="J50" s="2" t="str">
        <f t="shared" si="4"/>
        <v>Ingolf</v>
      </c>
      <c r="K50" s="2" t="str">
        <f t="shared" si="5"/>
        <v xml:space="preserve"> Matys; Tel.: 0761; 881 4402;;;;;;;</v>
      </c>
      <c r="L50" s="2">
        <f t="shared" si="6"/>
        <v>7</v>
      </c>
      <c r="M50" s="2" t="str">
        <f t="shared" si="7"/>
        <v xml:space="preserve"> Matys</v>
      </c>
      <c r="N50" s="2" t="str">
        <f t="shared" si="8"/>
        <v xml:space="preserve"> Tel.: 0761; 881 4402;;;;;;;</v>
      </c>
      <c r="O50" s="2">
        <f t="shared" si="9"/>
        <v>12</v>
      </c>
      <c r="P50" s="2" t="str">
        <f t="shared" si="10"/>
        <v xml:space="preserve"> Tel.: 0761</v>
      </c>
      <c r="Q50" s="2" t="str">
        <f t="shared" si="11"/>
        <v xml:space="preserve"> 881 4402;;;;;;;</v>
      </c>
      <c r="R50" s="2">
        <f t="shared" si="12"/>
        <v>10</v>
      </c>
      <c r="S50" s="2" t="str">
        <f t="shared" si="13"/>
        <v xml:space="preserve"> 881 4402</v>
      </c>
      <c r="T50" s="2" t="str">
        <f t="shared" si="14"/>
        <v>;;;;;;</v>
      </c>
      <c r="U50" s="2">
        <f t="shared" si="15"/>
        <v>1</v>
      </c>
      <c r="V50" s="2" t="str">
        <f t="shared" si="16"/>
        <v/>
      </c>
      <c r="W50" s="2" t="str">
        <f t="shared" si="17"/>
        <v>;;;;;</v>
      </c>
      <c r="X50" s="2">
        <f t="shared" si="18"/>
        <v>1</v>
      </c>
      <c r="Y50" s="2" t="str">
        <f t="shared" si="19"/>
        <v/>
      </c>
      <c r="Z50" s="2" t="str">
        <f t="shared" si="20"/>
        <v>;;;;</v>
      </c>
      <c r="AA50" s="2">
        <f t="shared" si="21"/>
        <v>1</v>
      </c>
      <c r="AB50" s="2" t="str">
        <f t="shared" si="22"/>
        <v/>
      </c>
      <c r="AC50" s="2" t="str">
        <f t="shared" si="23"/>
        <v>;;;</v>
      </c>
      <c r="AD50" s="2"/>
      <c r="AE50" s="2"/>
      <c r="AF50" s="2"/>
      <c r="AG50" s="2"/>
    </row>
    <row r="51" spans="1:33">
      <c r="A51" s="2">
        <v>50</v>
      </c>
      <c r="B51" s="61">
        <f t="shared" si="0"/>
        <v>44611</v>
      </c>
      <c r="C51" s="2">
        <f t="shared" si="1"/>
        <v>19</v>
      </c>
      <c r="D51" s="2">
        <f t="shared" si="2"/>
        <v>8</v>
      </c>
      <c r="E51" s="2" cm="1">
        <f t="array" ref="E51">INDEX(Kalender,C51,D51)</f>
        <v>8</v>
      </c>
      <c r="F51" s="2">
        <f>COUNTIF(E$2:E51,E51)-1</f>
        <v>0</v>
      </c>
      <c r="G51" s="2" t="str" cm="1">
        <f t="array" ref="G51">IF(YEAR(B51)=N('Kalender-Kehrwoche'!$D$7),INDEX(Person,E51,1),"")&amp;";;;;;;;"</f>
        <v>Wohnung 3; Dritter; mal;sehen;;;;;;;</v>
      </c>
      <c r="H51" s="2" t="str" cm="1">
        <f t="array" ref="H51">TRIM(IFERROR(INDEX(J51:AC51,1,F51*3+1),""))&amp;" "</f>
        <v xml:space="preserve">Wohnung 3 </v>
      </c>
      <c r="I51" s="2">
        <f t="shared" si="3"/>
        <v>10</v>
      </c>
      <c r="J51" s="2" t="str">
        <f t="shared" si="4"/>
        <v>Wohnung 3</v>
      </c>
      <c r="K51" s="2" t="str">
        <f t="shared" si="5"/>
        <v xml:space="preserve"> Dritter; mal;sehen;;;;;;;</v>
      </c>
      <c r="L51" s="2">
        <f t="shared" si="6"/>
        <v>9</v>
      </c>
      <c r="M51" s="2" t="str">
        <f t="shared" si="7"/>
        <v xml:space="preserve"> Dritter</v>
      </c>
      <c r="N51" s="2" t="str">
        <f t="shared" si="8"/>
        <v xml:space="preserve"> mal;sehen;;;;;;;</v>
      </c>
      <c r="O51" s="2">
        <f t="shared" si="9"/>
        <v>5</v>
      </c>
      <c r="P51" s="2" t="str">
        <f t="shared" si="10"/>
        <v xml:space="preserve"> mal</v>
      </c>
      <c r="Q51" s="2" t="str">
        <f t="shared" si="11"/>
        <v>sehen;;;;;;;</v>
      </c>
      <c r="R51" s="2">
        <f t="shared" si="12"/>
        <v>6</v>
      </c>
      <c r="S51" s="2" t="str">
        <f t="shared" si="13"/>
        <v>sehen</v>
      </c>
      <c r="T51" s="2" t="str">
        <f t="shared" si="14"/>
        <v>;;;;;;</v>
      </c>
      <c r="U51" s="2">
        <f t="shared" si="15"/>
        <v>1</v>
      </c>
      <c r="V51" s="2" t="str">
        <f t="shared" si="16"/>
        <v/>
      </c>
      <c r="W51" s="2" t="str">
        <f t="shared" si="17"/>
        <v>;;;;;</v>
      </c>
      <c r="X51" s="2">
        <f t="shared" si="18"/>
        <v>1</v>
      </c>
      <c r="Y51" s="2" t="str">
        <f t="shared" si="19"/>
        <v/>
      </c>
      <c r="Z51" s="2" t="str">
        <f t="shared" si="20"/>
        <v>;;;;</v>
      </c>
      <c r="AA51" s="2">
        <f t="shared" si="21"/>
        <v>1</v>
      </c>
      <c r="AB51" s="2" t="str">
        <f t="shared" si="22"/>
        <v/>
      </c>
      <c r="AC51" s="2" t="str">
        <f t="shared" si="23"/>
        <v>;;;</v>
      </c>
      <c r="AD51" s="2"/>
      <c r="AE51" s="2"/>
      <c r="AF51" s="2"/>
      <c r="AG51" s="2"/>
    </row>
    <row r="52" spans="1:33">
      <c r="A52" s="2">
        <v>51</v>
      </c>
      <c r="B52" s="61">
        <f t="shared" si="0"/>
        <v>44612</v>
      </c>
      <c r="C52" s="2">
        <f t="shared" si="1"/>
        <v>20</v>
      </c>
      <c r="D52" s="2">
        <f t="shared" si="2"/>
        <v>8</v>
      </c>
      <c r="E52" s="2" cm="1">
        <f t="array" ref="E52">INDEX(Kalender,C52,D52)</f>
        <v>8</v>
      </c>
      <c r="F52" s="2">
        <f>COUNTIF(E$2:E52,E52)-1</f>
        <v>1</v>
      </c>
      <c r="G52" s="2" t="str" cm="1">
        <f t="array" ref="G52">IF(YEAR(B52)=N('Kalender-Kehrwoche'!$D$7),INDEX(Person,E52,1),"")&amp;";;;;;;;"</f>
        <v>Wohnung 3; Dritter; mal;sehen;;;;;;;</v>
      </c>
      <c r="H52" s="2" t="str" cm="1">
        <f t="array" ref="H52">TRIM(IFERROR(INDEX(J52:AC52,1,F52*3+1),""))&amp;" "</f>
        <v xml:space="preserve">Dritter </v>
      </c>
      <c r="I52" s="2">
        <f t="shared" si="3"/>
        <v>10</v>
      </c>
      <c r="J52" s="2" t="str">
        <f t="shared" si="4"/>
        <v>Wohnung 3</v>
      </c>
      <c r="K52" s="2" t="str">
        <f t="shared" si="5"/>
        <v xml:space="preserve"> Dritter; mal;sehen;;;;;;;</v>
      </c>
      <c r="L52" s="2">
        <f t="shared" si="6"/>
        <v>9</v>
      </c>
      <c r="M52" s="2" t="str">
        <f t="shared" si="7"/>
        <v xml:space="preserve"> Dritter</v>
      </c>
      <c r="N52" s="2" t="str">
        <f t="shared" si="8"/>
        <v xml:space="preserve"> mal;sehen;;;;;;;</v>
      </c>
      <c r="O52" s="2">
        <f t="shared" si="9"/>
        <v>5</v>
      </c>
      <c r="P52" s="2" t="str">
        <f t="shared" si="10"/>
        <v xml:space="preserve"> mal</v>
      </c>
      <c r="Q52" s="2" t="str">
        <f t="shared" si="11"/>
        <v>sehen;;;;;;;</v>
      </c>
      <c r="R52" s="2">
        <f t="shared" si="12"/>
        <v>6</v>
      </c>
      <c r="S52" s="2" t="str">
        <f t="shared" si="13"/>
        <v>sehen</v>
      </c>
      <c r="T52" s="2" t="str">
        <f t="shared" si="14"/>
        <v>;;;;;;</v>
      </c>
      <c r="U52" s="2">
        <f t="shared" si="15"/>
        <v>1</v>
      </c>
      <c r="V52" s="2" t="str">
        <f t="shared" si="16"/>
        <v/>
      </c>
      <c r="W52" s="2" t="str">
        <f t="shared" si="17"/>
        <v>;;;;;</v>
      </c>
      <c r="X52" s="2">
        <f t="shared" si="18"/>
        <v>1</v>
      </c>
      <c r="Y52" s="2" t="str">
        <f t="shared" si="19"/>
        <v/>
      </c>
      <c r="Z52" s="2" t="str">
        <f t="shared" si="20"/>
        <v>;;;;</v>
      </c>
      <c r="AA52" s="2">
        <f t="shared" si="21"/>
        <v>1</v>
      </c>
      <c r="AB52" s="2" t="str">
        <f t="shared" si="22"/>
        <v/>
      </c>
      <c r="AC52" s="2" t="str">
        <f t="shared" si="23"/>
        <v>;;;</v>
      </c>
      <c r="AD52" s="2"/>
      <c r="AE52" s="2"/>
      <c r="AF52" s="2"/>
      <c r="AG52" s="2"/>
    </row>
    <row r="53" spans="1:33">
      <c r="A53" s="2">
        <v>52</v>
      </c>
      <c r="B53" s="61">
        <f t="shared" si="0"/>
        <v>44613</v>
      </c>
      <c r="C53" s="2">
        <f t="shared" si="1"/>
        <v>21</v>
      </c>
      <c r="D53" s="2">
        <f t="shared" si="2"/>
        <v>8</v>
      </c>
      <c r="E53" s="2" cm="1">
        <f t="array" ref="E53">INDEX(Kalender,C53,D53)</f>
        <v>8</v>
      </c>
      <c r="F53" s="2">
        <f>COUNTIF(E$2:E53,E53)-1</f>
        <v>2</v>
      </c>
      <c r="G53" s="2" t="str" cm="1">
        <f t="array" ref="G53">IF(YEAR(B53)=N('Kalender-Kehrwoche'!$D$7),INDEX(Person,E53,1),"")&amp;";;;;;;;"</f>
        <v>Wohnung 3; Dritter; mal;sehen;;;;;;;</v>
      </c>
      <c r="H53" s="2" t="str" cm="1">
        <f t="array" ref="H53">TRIM(IFERROR(INDEX(J53:AC53,1,F53*3+1),""))&amp;" "</f>
        <v xml:space="preserve">mal </v>
      </c>
      <c r="I53" s="2">
        <f t="shared" si="3"/>
        <v>10</v>
      </c>
      <c r="J53" s="2" t="str">
        <f t="shared" si="4"/>
        <v>Wohnung 3</v>
      </c>
      <c r="K53" s="2" t="str">
        <f t="shared" si="5"/>
        <v xml:space="preserve"> Dritter; mal;sehen;;;;;;;</v>
      </c>
      <c r="L53" s="2">
        <f t="shared" si="6"/>
        <v>9</v>
      </c>
      <c r="M53" s="2" t="str">
        <f t="shared" si="7"/>
        <v xml:space="preserve"> Dritter</v>
      </c>
      <c r="N53" s="2" t="str">
        <f t="shared" si="8"/>
        <v xml:space="preserve"> mal;sehen;;;;;;;</v>
      </c>
      <c r="O53" s="2">
        <f t="shared" si="9"/>
        <v>5</v>
      </c>
      <c r="P53" s="2" t="str">
        <f t="shared" si="10"/>
        <v xml:space="preserve"> mal</v>
      </c>
      <c r="Q53" s="2" t="str">
        <f t="shared" si="11"/>
        <v>sehen;;;;;;;</v>
      </c>
      <c r="R53" s="2">
        <f t="shared" si="12"/>
        <v>6</v>
      </c>
      <c r="S53" s="2" t="str">
        <f t="shared" si="13"/>
        <v>sehen</v>
      </c>
      <c r="T53" s="2" t="str">
        <f t="shared" si="14"/>
        <v>;;;;;;</v>
      </c>
      <c r="U53" s="2">
        <f t="shared" si="15"/>
        <v>1</v>
      </c>
      <c r="V53" s="2" t="str">
        <f t="shared" si="16"/>
        <v/>
      </c>
      <c r="W53" s="2" t="str">
        <f t="shared" si="17"/>
        <v>;;;;;</v>
      </c>
      <c r="X53" s="2">
        <f t="shared" si="18"/>
        <v>1</v>
      </c>
      <c r="Y53" s="2" t="str">
        <f t="shared" si="19"/>
        <v/>
      </c>
      <c r="Z53" s="2" t="str">
        <f t="shared" si="20"/>
        <v>;;;;</v>
      </c>
      <c r="AA53" s="2">
        <f t="shared" si="21"/>
        <v>1</v>
      </c>
      <c r="AB53" s="2" t="str">
        <f t="shared" si="22"/>
        <v/>
      </c>
      <c r="AC53" s="2" t="str">
        <f t="shared" si="23"/>
        <v>;;;</v>
      </c>
      <c r="AD53" s="2"/>
      <c r="AE53" s="2"/>
      <c r="AF53" s="2"/>
      <c r="AG53" s="2"/>
    </row>
    <row r="54" spans="1:33">
      <c r="A54" s="2">
        <v>53</v>
      </c>
      <c r="B54" s="61">
        <f t="shared" si="0"/>
        <v>44614</v>
      </c>
      <c r="C54" s="2">
        <f t="shared" si="1"/>
        <v>22</v>
      </c>
      <c r="D54" s="2">
        <f t="shared" si="2"/>
        <v>8</v>
      </c>
      <c r="E54" s="2" cm="1">
        <f t="array" ref="E54">INDEX(Kalender,C54,D54)</f>
        <v>8</v>
      </c>
      <c r="F54" s="2">
        <f>COUNTIF(E$2:E54,E54)-1</f>
        <v>3</v>
      </c>
      <c r="G54" s="2" t="str" cm="1">
        <f t="array" ref="G54">IF(YEAR(B54)=N('Kalender-Kehrwoche'!$D$7),INDEX(Person,E54,1),"")&amp;";;;;;;;"</f>
        <v>Wohnung 3; Dritter; mal;sehen;;;;;;;</v>
      </c>
      <c r="H54" s="2" t="str" cm="1">
        <f t="array" ref="H54">TRIM(IFERROR(INDEX(J54:AC54,1,F54*3+1),""))&amp;" "</f>
        <v xml:space="preserve">sehen </v>
      </c>
      <c r="I54" s="2">
        <f t="shared" si="3"/>
        <v>10</v>
      </c>
      <c r="J54" s="2" t="str">
        <f t="shared" si="4"/>
        <v>Wohnung 3</v>
      </c>
      <c r="K54" s="2" t="str">
        <f t="shared" si="5"/>
        <v xml:space="preserve"> Dritter; mal;sehen;;;;;;;</v>
      </c>
      <c r="L54" s="2">
        <f t="shared" si="6"/>
        <v>9</v>
      </c>
      <c r="M54" s="2" t="str">
        <f t="shared" si="7"/>
        <v xml:space="preserve"> Dritter</v>
      </c>
      <c r="N54" s="2" t="str">
        <f t="shared" si="8"/>
        <v xml:space="preserve"> mal;sehen;;;;;;;</v>
      </c>
      <c r="O54" s="2">
        <f t="shared" si="9"/>
        <v>5</v>
      </c>
      <c r="P54" s="2" t="str">
        <f t="shared" si="10"/>
        <v xml:space="preserve"> mal</v>
      </c>
      <c r="Q54" s="2" t="str">
        <f t="shared" si="11"/>
        <v>sehen;;;;;;;</v>
      </c>
      <c r="R54" s="2">
        <f t="shared" si="12"/>
        <v>6</v>
      </c>
      <c r="S54" s="2" t="str">
        <f t="shared" si="13"/>
        <v>sehen</v>
      </c>
      <c r="T54" s="2" t="str">
        <f t="shared" si="14"/>
        <v>;;;;;;</v>
      </c>
      <c r="U54" s="2">
        <f t="shared" si="15"/>
        <v>1</v>
      </c>
      <c r="V54" s="2" t="str">
        <f t="shared" si="16"/>
        <v/>
      </c>
      <c r="W54" s="2" t="str">
        <f t="shared" si="17"/>
        <v>;;;;;</v>
      </c>
      <c r="X54" s="2">
        <f t="shared" si="18"/>
        <v>1</v>
      </c>
      <c r="Y54" s="2" t="str">
        <f t="shared" si="19"/>
        <v/>
      </c>
      <c r="Z54" s="2" t="str">
        <f t="shared" si="20"/>
        <v>;;;;</v>
      </c>
      <c r="AA54" s="2">
        <f t="shared" si="21"/>
        <v>1</v>
      </c>
      <c r="AB54" s="2" t="str">
        <f t="shared" si="22"/>
        <v/>
      </c>
      <c r="AC54" s="2" t="str">
        <f t="shared" si="23"/>
        <v>;;;</v>
      </c>
      <c r="AD54" s="2"/>
      <c r="AE54" s="2"/>
      <c r="AF54" s="2"/>
      <c r="AG54" s="2"/>
    </row>
    <row r="55" spans="1:33">
      <c r="A55" s="2">
        <v>54</v>
      </c>
      <c r="B55" s="61">
        <f t="shared" si="0"/>
        <v>44615</v>
      </c>
      <c r="C55" s="2">
        <f t="shared" si="1"/>
        <v>23</v>
      </c>
      <c r="D55" s="2">
        <f t="shared" si="2"/>
        <v>8</v>
      </c>
      <c r="E55" s="2" cm="1">
        <f t="array" ref="E55">INDEX(Kalender,C55,D55)</f>
        <v>8</v>
      </c>
      <c r="F55" s="2">
        <f>COUNTIF(E$2:E55,E55)-1</f>
        <v>4</v>
      </c>
      <c r="G55" s="2" t="str" cm="1">
        <f t="array" ref="G55">IF(YEAR(B55)=N('Kalender-Kehrwoche'!$D$7),INDEX(Person,E55,1),"")&amp;";;;;;;;"</f>
        <v>Wohnung 3; Dritter; mal;sehen;;;;;;;</v>
      </c>
      <c r="H55" s="2" t="str" cm="1">
        <f t="array" ref="H55">TRIM(IFERROR(INDEX(J55:AC55,1,F55*3+1),""))&amp;" "</f>
        <v xml:space="preserve"> </v>
      </c>
      <c r="I55" s="2">
        <f t="shared" si="3"/>
        <v>10</v>
      </c>
      <c r="J55" s="2" t="str">
        <f t="shared" si="4"/>
        <v>Wohnung 3</v>
      </c>
      <c r="K55" s="2" t="str">
        <f t="shared" si="5"/>
        <v xml:space="preserve"> Dritter; mal;sehen;;;;;;;</v>
      </c>
      <c r="L55" s="2">
        <f t="shared" si="6"/>
        <v>9</v>
      </c>
      <c r="M55" s="2" t="str">
        <f t="shared" si="7"/>
        <v xml:space="preserve"> Dritter</v>
      </c>
      <c r="N55" s="2" t="str">
        <f t="shared" si="8"/>
        <v xml:space="preserve"> mal;sehen;;;;;;;</v>
      </c>
      <c r="O55" s="2">
        <f t="shared" si="9"/>
        <v>5</v>
      </c>
      <c r="P55" s="2" t="str">
        <f t="shared" si="10"/>
        <v xml:space="preserve"> mal</v>
      </c>
      <c r="Q55" s="2" t="str">
        <f t="shared" si="11"/>
        <v>sehen;;;;;;;</v>
      </c>
      <c r="R55" s="2">
        <f t="shared" si="12"/>
        <v>6</v>
      </c>
      <c r="S55" s="2" t="str">
        <f t="shared" si="13"/>
        <v>sehen</v>
      </c>
      <c r="T55" s="2" t="str">
        <f t="shared" si="14"/>
        <v>;;;;;;</v>
      </c>
      <c r="U55" s="2">
        <f t="shared" si="15"/>
        <v>1</v>
      </c>
      <c r="V55" s="2" t="str">
        <f t="shared" si="16"/>
        <v/>
      </c>
      <c r="W55" s="2" t="str">
        <f t="shared" si="17"/>
        <v>;;;;;</v>
      </c>
      <c r="X55" s="2">
        <f t="shared" si="18"/>
        <v>1</v>
      </c>
      <c r="Y55" s="2" t="str">
        <f t="shared" si="19"/>
        <v/>
      </c>
      <c r="Z55" s="2" t="str">
        <f t="shared" si="20"/>
        <v>;;;;</v>
      </c>
      <c r="AA55" s="2">
        <f t="shared" si="21"/>
        <v>1</v>
      </c>
      <c r="AB55" s="2" t="str">
        <f t="shared" si="22"/>
        <v/>
      </c>
      <c r="AC55" s="2" t="str">
        <f t="shared" si="23"/>
        <v>;;;</v>
      </c>
      <c r="AD55" s="2"/>
      <c r="AE55" s="2"/>
      <c r="AF55" s="2"/>
      <c r="AG55" s="2"/>
    </row>
    <row r="56" spans="1:33">
      <c r="A56" s="2">
        <v>55</v>
      </c>
      <c r="B56" s="61">
        <f t="shared" si="0"/>
        <v>44616</v>
      </c>
      <c r="C56" s="2">
        <f t="shared" si="1"/>
        <v>24</v>
      </c>
      <c r="D56" s="2">
        <f t="shared" si="2"/>
        <v>8</v>
      </c>
      <c r="E56" s="2" cm="1">
        <f t="array" ref="E56">INDEX(Kalender,C56,D56)</f>
        <v>8</v>
      </c>
      <c r="F56" s="2">
        <f>COUNTIF(E$2:E56,E56)-1</f>
        <v>5</v>
      </c>
      <c r="G56" s="2" t="str" cm="1">
        <f t="array" ref="G56">IF(YEAR(B56)=N('Kalender-Kehrwoche'!$D$7),INDEX(Person,E56,1),"")&amp;";;;;;;;"</f>
        <v>Wohnung 3; Dritter; mal;sehen;;;;;;;</v>
      </c>
      <c r="H56" s="2" t="str" cm="1">
        <f t="array" ref="H56">TRIM(IFERROR(INDEX(J56:AC56,1,F56*3+1),""))&amp;" "</f>
        <v xml:space="preserve"> </v>
      </c>
      <c r="I56" s="2">
        <f t="shared" si="3"/>
        <v>10</v>
      </c>
      <c r="J56" s="2" t="str">
        <f t="shared" si="4"/>
        <v>Wohnung 3</v>
      </c>
      <c r="K56" s="2" t="str">
        <f t="shared" si="5"/>
        <v xml:space="preserve"> Dritter; mal;sehen;;;;;;;</v>
      </c>
      <c r="L56" s="2">
        <f t="shared" si="6"/>
        <v>9</v>
      </c>
      <c r="M56" s="2" t="str">
        <f t="shared" si="7"/>
        <v xml:space="preserve"> Dritter</v>
      </c>
      <c r="N56" s="2" t="str">
        <f t="shared" si="8"/>
        <v xml:space="preserve"> mal;sehen;;;;;;;</v>
      </c>
      <c r="O56" s="2">
        <f t="shared" si="9"/>
        <v>5</v>
      </c>
      <c r="P56" s="2" t="str">
        <f t="shared" si="10"/>
        <v xml:space="preserve"> mal</v>
      </c>
      <c r="Q56" s="2" t="str">
        <f t="shared" si="11"/>
        <v>sehen;;;;;;;</v>
      </c>
      <c r="R56" s="2">
        <f t="shared" si="12"/>
        <v>6</v>
      </c>
      <c r="S56" s="2" t="str">
        <f t="shared" si="13"/>
        <v>sehen</v>
      </c>
      <c r="T56" s="2" t="str">
        <f t="shared" si="14"/>
        <v>;;;;;;</v>
      </c>
      <c r="U56" s="2">
        <f t="shared" si="15"/>
        <v>1</v>
      </c>
      <c r="V56" s="2" t="str">
        <f t="shared" si="16"/>
        <v/>
      </c>
      <c r="W56" s="2" t="str">
        <f t="shared" si="17"/>
        <v>;;;;;</v>
      </c>
      <c r="X56" s="2">
        <f t="shared" si="18"/>
        <v>1</v>
      </c>
      <c r="Y56" s="2" t="str">
        <f t="shared" si="19"/>
        <v/>
      </c>
      <c r="Z56" s="2" t="str">
        <f t="shared" si="20"/>
        <v>;;;;</v>
      </c>
      <c r="AA56" s="2">
        <f t="shared" si="21"/>
        <v>1</v>
      </c>
      <c r="AB56" s="2" t="str">
        <f t="shared" si="22"/>
        <v/>
      </c>
      <c r="AC56" s="2" t="str">
        <f t="shared" si="23"/>
        <v>;;;</v>
      </c>
      <c r="AD56" s="2"/>
      <c r="AE56" s="2"/>
      <c r="AF56" s="2"/>
      <c r="AG56" s="2"/>
    </row>
    <row r="57" spans="1:33">
      <c r="A57" s="2">
        <v>56</v>
      </c>
      <c r="B57" s="61">
        <f t="shared" si="0"/>
        <v>44617</v>
      </c>
      <c r="C57" s="2">
        <f t="shared" si="1"/>
        <v>25</v>
      </c>
      <c r="D57" s="2">
        <f t="shared" si="2"/>
        <v>8</v>
      </c>
      <c r="E57" s="2" cm="1">
        <f t="array" ref="E57">INDEX(Kalender,C57,D57)</f>
        <v>8</v>
      </c>
      <c r="F57" s="2">
        <f>COUNTIF(E$2:E57,E57)-1</f>
        <v>6</v>
      </c>
      <c r="G57" s="2" t="str" cm="1">
        <f t="array" ref="G57">IF(YEAR(B57)=N('Kalender-Kehrwoche'!$D$7),INDEX(Person,E57,1),"")&amp;";;;;;;;"</f>
        <v>Wohnung 3; Dritter; mal;sehen;;;;;;;</v>
      </c>
      <c r="H57" s="2" t="str" cm="1">
        <f t="array" ref="H57">TRIM(IFERROR(INDEX(J57:AC57,1,F57*3+1),""))&amp;" "</f>
        <v xml:space="preserve"> </v>
      </c>
      <c r="I57" s="2">
        <f t="shared" si="3"/>
        <v>10</v>
      </c>
      <c r="J57" s="2" t="str">
        <f t="shared" si="4"/>
        <v>Wohnung 3</v>
      </c>
      <c r="K57" s="2" t="str">
        <f t="shared" si="5"/>
        <v xml:space="preserve"> Dritter; mal;sehen;;;;;;;</v>
      </c>
      <c r="L57" s="2">
        <f t="shared" si="6"/>
        <v>9</v>
      </c>
      <c r="M57" s="2" t="str">
        <f t="shared" si="7"/>
        <v xml:space="preserve"> Dritter</v>
      </c>
      <c r="N57" s="2" t="str">
        <f t="shared" si="8"/>
        <v xml:space="preserve"> mal;sehen;;;;;;;</v>
      </c>
      <c r="O57" s="2">
        <f t="shared" si="9"/>
        <v>5</v>
      </c>
      <c r="P57" s="2" t="str">
        <f t="shared" si="10"/>
        <v xml:space="preserve"> mal</v>
      </c>
      <c r="Q57" s="2" t="str">
        <f t="shared" si="11"/>
        <v>sehen;;;;;;;</v>
      </c>
      <c r="R57" s="2">
        <f t="shared" si="12"/>
        <v>6</v>
      </c>
      <c r="S57" s="2" t="str">
        <f t="shared" si="13"/>
        <v>sehen</v>
      </c>
      <c r="T57" s="2" t="str">
        <f t="shared" si="14"/>
        <v>;;;;;;</v>
      </c>
      <c r="U57" s="2">
        <f t="shared" si="15"/>
        <v>1</v>
      </c>
      <c r="V57" s="2" t="str">
        <f t="shared" si="16"/>
        <v/>
      </c>
      <c r="W57" s="2" t="str">
        <f t="shared" si="17"/>
        <v>;;;;;</v>
      </c>
      <c r="X57" s="2">
        <f t="shared" si="18"/>
        <v>1</v>
      </c>
      <c r="Y57" s="2" t="str">
        <f t="shared" si="19"/>
        <v/>
      </c>
      <c r="Z57" s="2" t="str">
        <f t="shared" si="20"/>
        <v>;;;;</v>
      </c>
      <c r="AA57" s="2">
        <f t="shared" si="21"/>
        <v>1</v>
      </c>
      <c r="AB57" s="2" t="str">
        <f t="shared" si="22"/>
        <v/>
      </c>
      <c r="AC57" s="2" t="str">
        <f t="shared" si="23"/>
        <v>;;;</v>
      </c>
      <c r="AD57" s="2"/>
      <c r="AE57" s="2"/>
      <c r="AF57" s="2"/>
      <c r="AG57" s="2"/>
    </row>
    <row r="58" spans="1:33">
      <c r="A58" s="2">
        <v>57</v>
      </c>
      <c r="B58" s="61">
        <f t="shared" si="0"/>
        <v>44618</v>
      </c>
      <c r="C58" s="2">
        <f t="shared" si="1"/>
        <v>26</v>
      </c>
      <c r="D58" s="2">
        <f t="shared" si="2"/>
        <v>8</v>
      </c>
      <c r="E58" s="2" cm="1">
        <f t="array" ref="E58">INDEX(Kalender,C58,D58)</f>
        <v>9</v>
      </c>
      <c r="F58" s="2">
        <f>COUNTIF(E$2:E58,E58)-1</f>
        <v>0</v>
      </c>
      <c r="G58" s="2" t="str" cm="1">
        <f t="array" ref="G58">IF(YEAR(B58)=N('Kalender-Kehrwoche'!$D$7),INDEX(Person,E58,1),"")&amp;";;;;;;;"</f>
        <v>WHG-01; Thomann; Gerhard;;;;;;;</v>
      </c>
      <c r="H58" s="2" t="str" cm="1">
        <f t="array" ref="H58">TRIM(IFERROR(INDEX(J58:AC58,1,F58*3+1),""))&amp;" "</f>
        <v xml:space="preserve">WHG-01 </v>
      </c>
      <c r="I58" s="2">
        <f t="shared" si="3"/>
        <v>7</v>
      </c>
      <c r="J58" s="2" t="str">
        <f t="shared" si="4"/>
        <v>WHG-01</v>
      </c>
      <c r="K58" s="2" t="str">
        <f t="shared" si="5"/>
        <v xml:space="preserve"> Thomann; Gerhard;;;;;;;</v>
      </c>
      <c r="L58" s="2">
        <f t="shared" si="6"/>
        <v>9</v>
      </c>
      <c r="M58" s="2" t="str">
        <f t="shared" si="7"/>
        <v xml:space="preserve"> Thomann</v>
      </c>
      <c r="N58" s="2" t="str">
        <f t="shared" si="8"/>
        <v xml:space="preserve"> Gerhard;;;;;;;</v>
      </c>
      <c r="O58" s="2">
        <f t="shared" si="9"/>
        <v>9</v>
      </c>
      <c r="P58" s="2" t="str">
        <f t="shared" si="10"/>
        <v xml:space="preserve"> Gerhard</v>
      </c>
      <c r="Q58" s="2" t="str">
        <f t="shared" si="11"/>
        <v>;;;;;;</v>
      </c>
      <c r="R58" s="2">
        <f t="shared" si="12"/>
        <v>1</v>
      </c>
      <c r="S58" s="2" t="str">
        <f t="shared" si="13"/>
        <v/>
      </c>
      <c r="T58" s="2" t="str">
        <f t="shared" si="14"/>
        <v>;;;;;</v>
      </c>
      <c r="U58" s="2">
        <f t="shared" si="15"/>
        <v>1</v>
      </c>
      <c r="V58" s="2" t="str">
        <f t="shared" si="16"/>
        <v/>
      </c>
      <c r="W58" s="2" t="str">
        <f t="shared" si="17"/>
        <v>;;;;</v>
      </c>
      <c r="X58" s="2">
        <f t="shared" si="18"/>
        <v>1</v>
      </c>
      <c r="Y58" s="2" t="str">
        <f t="shared" si="19"/>
        <v/>
      </c>
      <c r="Z58" s="2" t="str">
        <f t="shared" si="20"/>
        <v>;;;</v>
      </c>
      <c r="AA58" s="2">
        <f t="shared" si="21"/>
        <v>1</v>
      </c>
      <c r="AB58" s="2" t="str">
        <f t="shared" si="22"/>
        <v/>
      </c>
      <c r="AC58" s="2" t="str">
        <f t="shared" si="23"/>
        <v>;;</v>
      </c>
      <c r="AD58" s="2"/>
      <c r="AE58" s="2"/>
      <c r="AF58" s="2"/>
      <c r="AG58" s="2"/>
    </row>
    <row r="59" spans="1:33">
      <c r="A59" s="2">
        <v>58</v>
      </c>
      <c r="B59" s="61">
        <f t="shared" si="0"/>
        <v>44619</v>
      </c>
      <c r="C59" s="2">
        <f t="shared" si="1"/>
        <v>27</v>
      </c>
      <c r="D59" s="2">
        <f t="shared" si="2"/>
        <v>8</v>
      </c>
      <c r="E59" s="2" cm="1">
        <f t="array" ref="E59">INDEX(Kalender,C59,D59)</f>
        <v>9</v>
      </c>
      <c r="F59" s="2">
        <f>COUNTIF(E$2:E59,E59)-1</f>
        <v>1</v>
      </c>
      <c r="G59" s="2" t="str" cm="1">
        <f t="array" ref="G59">IF(YEAR(B59)=N('Kalender-Kehrwoche'!$D$7),INDEX(Person,E59,1),"")&amp;";;;;;;;"</f>
        <v>WHG-01; Thomann; Gerhard;;;;;;;</v>
      </c>
      <c r="H59" s="2" t="str" cm="1">
        <f t="array" ref="H59">TRIM(IFERROR(INDEX(J59:AC59,1,F59*3+1),""))&amp;" "</f>
        <v xml:space="preserve">Thomann </v>
      </c>
      <c r="I59" s="2">
        <f t="shared" si="3"/>
        <v>7</v>
      </c>
      <c r="J59" s="2" t="str">
        <f t="shared" si="4"/>
        <v>WHG-01</v>
      </c>
      <c r="K59" s="2" t="str">
        <f t="shared" si="5"/>
        <v xml:space="preserve"> Thomann; Gerhard;;;;;;;</v>
      </c>
      <c r="L59" s="2">
        <f t="shared" si="6"/>
        <v>9</v>
      </c>
      <c r="M59" s="2" t="str">
        <f t="shared" si="7"/>
        <v xml:space="preserve"> Thomann</v>
      </c>
      <c r="N59" s="2" t="str">
        <f t="shared" si="8"/>
        <v xml:space="preserve"> Gerhard;;;;;;;</v>
      </c>
      <c r="O59" s="2">
        <f t="shared" si="9"/>
        <v>9</v>
      </c>
      <c r="P59" s="2" t="str">
        <f t="shared" si="10"/>
        <v xml:space="preserve"> Gerhard</v>
      </c>
      <c r="Q59" s="2" t="str">
        <f t="shared" si="11"/>
        <v>;;;;;;</v>
      </c>
      <c r="R59" s="2">
        <f t="shared" si="12"/>
        <v>1</v>
      </c>
      <c r="S59" s="2" t="str">
        <f t="shared" si="13"/>
        <v/>
      </c>
      <c r="T59" s="2" t="str">
        <f t="shared" si="14"/>
        <v>;;;;;</v>
      </c>
      <c r="U59" s="2">
        <f t="shared" si="15"/>
        <v>1</v>
      </c>
      <c r="V59" s="2" t="str">
        <f t="shared" si="16"/>
        <v/>
      </c>
      <c r="W59" s="2" t="str">
        <f t="shared" si="17"/>
        <v>;;;;</v>
      </c>
      <c r="X59" s="2">
        <f t="shared" si="18"/>
        <v>1</v>
      </c>
      <c r="Y59" s="2" t="str">
        <f t="shared" si="19"/>
        <v/>
      </c>
      <c r="Z59" s="2" t="str">
        <f t="shared" si="20"/>
        <v>;;;</v>
      </c>
      <c r="AA59" s="2">
        <f t="shared" si="21"/>
        <v>1</v>
      </c>
      <c r="AB59" s="2" t="str">
        <f t="shared" si="22"/>
        <v/>
      </c>
      <c r="AC59" s="2" t="str">
        <f t="shared" si="23"/>
        <v>;;</v>
      </c>
      <c r="AD59" s="2"/>
      <c r="AE59" s="2"/>
      <c r="AF59" s="2"/>
      <c r="AG59" s="2"/>
    </row>
    <row r="60" spans="1:33">
      <c r="A60" s="2">
        <v>59</v>
      </c>
      <c r="B60" s="61">
        <f t="shared" si="0"/>
        <v>44620</v>
      </c>
      <c r="C60" s="2">
        <f t="shared" si="1"/>
        <v>28</v>
      </c>
      <c r="D60" s="2">
        <f t="shared" si="2"/>
        <v>8</v>
      </c>
      <c r="E60" s="2" cm="1">
        <f t="array" ref="E60">INDEX(Kalender,C60,D60)</f>
        <v>9</v>
      </c>
      <c r="F60" s="2">
        <f>COUNTIF(E$2:E60,E60)-1</f>
        <v>2</v>
      </c>
      <c r="G60" s="2" t="str" cm="1">
        <f t="array" ref="G60">IF(YEAR(B60)=N('Kalender-Kehrwoche'!$D$7),INDEX(Person,E60,1),"")&amp;";;;;;;;"</f>
        <v>WHG-01; Thomann; Gerhard;;;;;;;</v>
      </c>
      <c r="H60" s="2" t="str" cm="1">
        <f t="array" ref="H60">TRIM(IFERROR(INDEX(J60:AC60,1,F60*3+1),""))&amp;" "</f>
        <v xml:space="preserve">Gerhard </v>
      </c>
      <c r="I60" s="2">
        <f t="shared" si="3"/>
        <v>7</v>
      </c>
      <c r="J60" s="2" t="str">
        <f t="shared" si="4"/>
        <v>WHG-01</v>
      </c>
      <c r="K60" s="2" t="str">
        <f t="shared" si="5"/>
        <v xml:space="preserve"> Thomann; Gerhard;;;;;;;</v>
      </c>
      <c r="L60" s="2">
        <f t="shared" si="6"/>
        <v>9</v>
      </c>
      <c r="M60" s="2" t="str">
        <f t="shared" si="7"/>
        <v xml:space="preserve"> Thomann</v>
      </c>
      <c r="N60" s="2" t="str">
        <f t="shared" si="8"/>
        <v xml:space="preserve"> Gerhard;;;;;;;</v>
      </c>
      <c r="O60" s="2">
        <f t="shared" si="9"/>
        <v>9</v>
      </c>
      <c r="P60" s="2" t="str">
        <f t="shared" si="10"/>
        <v xml:space="preserve"> Gerhard</v>
      </c>
      <c r="Q60" s="2" t="str">
        <f t="shared" si="11"/>
        <v>;;;;;;</v>
      </c>
      <c r="R60" s="2">
        <f t="shared" si="12"/>
        <v>1</v>
      </c>
      <c r="S60" s="2" t="str">
        <f t="shared" si="13"/>
        <v/>
      </c>
      <c r="T60" s="2" t="str">
        <f t="shared" si="14"/>
        <v>;;;;;</v>
      </c>
      <c r="U60" s="2">
        <f t="shared" si="15"/>
        <v>1</v>
      </c>
      <c r="V60" s="2" t="str">
        <f t="shared" si="16"/>
        <v/>
      </c>
      <c r="W60" s="2" t="str">
        <f t="shared" si="17"/>
        <v>;;;;</v>
      </c>
      <c r="X60" s="2">
        <f t="shared" si="18"/>
        <v>1</v>
      </c>
      <c r="Y60" s="2" t="str">
        <f t="shared" si="19"/>
        <v/>
      </c>
      <c r="Z60" s="2" t="str">
        <f t="shared" si="20"/>
        <v>;;;</v>
      </c>
      <c r="AA60" s="2">
        <f t="shared" si="21"/>
        <v>1</v>
      </c>
      <c r="AB60" s="2" t="str">
        <f t="shared" si="22"/>
        <v/>
      </c>
      <c r="AC60" s="2" t="str">
        <f t="shared" si="23"/>
        <v>;;</v>
      </c>
      <c r="AD60" s="2"/>
      <c r="AE60" s="2"/>
      <c r="AF60" s="2"/>
      <c r="AG60" s="2"/>
    </row>
    <row r="61" spans="1:33">
      <c r="A61" s="2">
        <v>60</v>
      </c>
      <c r="B61" s="61">
        <f t="shared" si="0"/>
        <v>44621</v>
      </c>
      <c r="C61" s="2">
        <f t="shared" si="1"/>
        <v>1</v>
      </c>
      <c r="D61" s="2">
        <f t="shared" si="2"/>
        <v>12</v>
      </c>
      <c r="E61" s="2" cm="1">
        <f t="array" ref="E61">INDEX(Kalender,C61,D61)</f>
        <v>9</v>
      </c>
      <c r="F61" s="2">
        <f>COUNTIF(E$2:E61,E61)-1</f>
        <v>3</v>
      </c>
      <c r="G61" s="2" t="str" cm="1">
        <f t="array" ref="G61">IF(YEAR(B61)=N('Kalender-Kehrwoche'!$D$7),INDEX(Person,E61,1),"")&amp;";;;;;;;"</f>
        <v>WHG-01; Thomann; Gerhard;;;;;;;</v>
      </c>
      <c r="H61" s="2" t="str" cm="1">
        <f t="array" ref="H61">TRIM(IFERROR(INDEX(J61:AC61,1,F61*3+1),""))&amp;" "</f>
        <v xml:space="preserve"> </v>
      </c>
      <c r="I61" s="2">
        <f t="shared" si="3"/>
        <v>7</v>
      </c>
      <c r="J61" s="2" t="str">
        <f t="shared" si="4"/>
        <v>WHG-01</v>
      </c>
      <c r="K61" s="2" t="str">
        <f t="shared" si="5"/>
        <v xml:space="preserve"> Thomann; Gerhard;;;;;;;</v>
      </c>
      <c r="L61" s="2">
        <f t="shared" si="6"/>
        <v>9</v>
      </c>
      <c r="M61" s="2" t="str">
        <f t="shared" si="7"/>
        <v xml:space="preserve"> Thomann</v>
      </c>
      <c r="N61" s="2" t="str">
        <f t="shared" si="8"/>
        <v xml:space="preserve"> Gerhard;;;;;;;</v>
      </c>
      <c r="O61" s="2">
        <f t="shared" si="9"/>
        <v>9</v>
      </c>
      <c r="P61" s="2" t="str">
        <f t="shared" si="10"/>
        <v xml:space="preserve"> Gerhard</v>
      </c>
      <c r="Q61" s="2" t="str">
        <f t="shared" si="11"/>
        <v>;;;;;;</v>
      </c>
      <c r="R61" s="2">
        <f t="shared" si="12"/>
        <v>1</v>
      </c>
      <c r="S61" s="2" t="str">
        <f t="shared" si="13"/>
        <v/>
      </c>
      <c r="T61" s="2" t="str">
        <f t="shared" si="14"/>
        <v>;;;;;</v>
      </c>
      <c r="U61" s="2">
        <f t="shared" si="15"/>
        <v>1</v>
      </c>
      <c r="V61" s="2" t="str">
        <f t="shared" si="16"/>
        <v/>
      </c>
      <c r="W61" s="2" t="str">
        <f t="shared" si="17"/>
        <v>;;;;</v>
      </c>
      <c r="X61" s="2">
        <f t="shared" si="18"/>
        <v>1</v>
      </c>
      <c r="Y61" s="2" t="str">
        <f t="shared" si="19"/>
        <v/>
      </c>
      <c r="Z61" s="2" t="str">
        <f t="shared" si="20"/>
        <v>;;;</v>
      </c>
      <c r="AA61" s="2">
        <f t="shared" si="21"/>
        <v>1</v>
      </c>
      <c r="AB61" s="2" t="str">
        <f t="shared" si="22"/>
        <v/>
      </c>
      <c r="AC61" s="2" t="str">
        <f t="shared" si="23"/>
        <v>;;</v>
      </c>
      <c r="AD61" s="2"/>
      <c r="AE61" s="2"/>
      <c r="AF61" s="2"/>
      <c r="AG61" s="2"/>
    </row>
    <row r="62" spans="1:33">
      <c r="A62" s="2">
        <v>61</v>
      </c>
      <c r="B62" s="61">
        <f t="shared" si="0"/>
        <v>44622</v>
      </c>
      <c r="C62" s="2">
        <f t="shared" si="1"/>
        <v>2</v>
      </c>
      <c r="D62" s="2">
        <f t="shared" si="2"/>
        <v>12</v>
      </c>
      <c r="E62" s="2" cm="1">
        <f t="array" ref="E62">INDEX(Kalender,C62,D62)</f>
        <v>9</v>
      </c>
      <c r="F62" s="2">
        <f>COUNTIF(E$2:E62,E62)-1</f>
        <v>4</v>
      </c>
      <c r="G62" s="2" t="str" cm="1">
        <f t="array" ref="G62">IF(YEAR(B62)=N('Kalender-Kehrwoche'!$D$7),INDEX(Person,E62,1),"")&amp;";;;;;;;"</f>
        <v>WHG-01; Thomann; Gerhard;;;;;;;</v>
      </c>
      <c r="H62" s="2" t="str" cm="1">
        <f t="array" ref="H62">TRIM(IFERROR(INDEX(J62:AC62,1,F62*3+1),""))&amp;" "</f>
        <v xml:space="preserve"> </v>
      </c>
      <c r="I62" s="2">
        <f t="shared" si="3"/>
        <v>7</v>
      </c>
      <c r="J62" s="2" t="str">
        <f t="shared" si="4"/>
        <v>WHG-01</v>
      </c>
      <c r="K62" s="2" t="str">
        <f t="shared" si="5"/>
        <v xml:space="preserve"> Thomann; Gerhard;;;;;;;</v>
      </c>
      <c r="L62" s="2">
        <f t="shared" si="6"/>
        <v>9</v>
      </c>
      <c r="M62" s="2" t="str">
        <f t="shared" si="7"/>
        <v xml:space="preserve"> Thomann</v>
      </c>
      <c r="N62" s="2" t="str">
        <f t="shared" si="8"/>
        <v xml:space="preserve"> Gerhard;;;;;;;</v>
      </c>
      <c r="O62" s="2">
        <f t="shared" si="9"/>
        <v>9</v>
      </c>
      <c r="P62" s="2" t="str">
        <f t="shared" si="10"/>
        <v xml:space="preserve"> Gerhard</v>
      </c>
      <c r="Q62" s="2" t="str">
        <f t="shared" si="11"/>
        <v>;;;;;;</v>
      </c>
      <c r="R62" s="2">
        <f t="shared" si="12"/>
        <v>1</v>
      </c>
      <c r="S62" s="2" t="str">
        <f t="shared" si="13"/>
        <v/>
      </c>
      <c r="T62" s="2" t="str">
        <f t="shared" si="14"/>
        <v>;;;;;</v>
      </c>
      <c r="U62" s="2">
        <f t="shared" si="15"/>
        <v>1</v>
      </c>
      <c r="V62" s="2" t="str">
        <f t="shared" si="16"/>
        <v/>
      </c>
      <c r="W62" s="2" t="str">
        <f t="shared" si="17"/>
        <v>;;;;</v>
      </c>
      <c r="X62" s="2">
        <f t="shared" si="18"/>
        <v>1</v>
      </c>
      <c r="Y62" s="2" t="str">
        <f t="shared" si="19"/>
        <v/>
      </c>
      <c r="Z62" s="2" t="str">
        <f t="shared" si="20"/>
        <v>;;;</v>
      </c>
      <c r="AA62" s="2">
        <f t="shared" si="21"/>
        <v>1</v>
      </c>
      <c r="AB62" s="2" t="str">
        <f t="shared" si="22"/>
        <v/>
      </c>
      <c r="AC62" s="2" t="str">
        <f t="shared" si="23"/>
        <v>;;</v>
      </c>
      <c r="AD62" s="2"/>
      <c r="AE62" s="2"/>
      <c r="AF62" s="2"/>
      <c r="AG62" s="2"/>
    </row>
    <row r="63" spans="1:33">
      <c r="A63" s="2">
        <v>62</v>
      </c>
      <c r="B63" s="61">
        <f t="shared" si="0"/>
        <v>44623</v>
      </c>
      <c r="C63" s="2">
        <f t="shared" si="1"/>
        <v>3</v>
      </c>
      <c r="D63" s="2">
        <f t="shared" si="2"/>
        <v>12</v>
      </c>
      <c r="E63" s="2" cm="1">
        <f t="array" ref="E63">INDEX(Kalender,C63,D63)</f>
        <v>9</v>
      </c>
      <c r="F63" s="2">
        <f>COUNTIF(E$2:E63,E63)-1</f>
        <v>5</v>
      </c>
      <c r="G63" s="2" t="str" cm="1">
        <f t="array" ref="G63">IF(YEAR(B63)=N('Kalender-Kehrwoche'!$D$7),INDEX(Person,E63,1),"")&amp;";;;;;;;"</f>
        <v>WHG-01; Thomann; Gerhard;;;;;;;</v>
      </c>
      <c r="H63" s="2" t="str" cm="1">
        <f t="array" ref="H63">TRIM(IFERROR(INDEX(J63:AC63,1,F63*3+1),""))&amp;" "</f>
        <v xml:space="preserve"> </v>
      </c>
      <c r="I63" s="2">
        <f t="shared" si="3"/>
        <v>7</v>
      </c>
      <c r="J63" s="2" t="str">
        <f t="shared" si="4"/>
        <v>WHG-01</v>
      </c>
      <c r="K63" s="2" t="str">
        <f t="shared" si="5"/>
        <v xml:space="preserve"> Thomann; Gerhard;;;;;;;</v>
      </c>
      <c r="L63" s="2">
        <f t="shared" si="6"/>
        <v>9</v>
      </c>
      <c r="M63" s="2" t="str">
        <f t="shared" si="7"/>
        <v xml:space="preserve"> Thomann</v>
      </c>
      <c r="N63" s="2" t="str">
        <f t="shared" si="8"/>
        <v xml:space="preserve"> Gerhard;;;;;;;</v>
      </c>
      <c r="O63" s="2">
        <f t="shared" si="9"/>
        <v>9</v>
      </c>
      <c r="P63" s="2" t="str">
        <f t="shared" si="10"/>
        <v xml:space="preserve"> Gerhard</v>
      </c>
      <c r="Q63" s="2" t="str">
        <f t="shared" si="11"/>
        <v>;;;;;;</v>
      </c>
      <c r="R63" s="2">
        <f t="shared" si="12"/>
        <v>1</v>
      </c>
      <c r="S63" s="2" t="str">
        <f t="shared" si="13"/>
        <v/>
      </c>
      <c r="T63" s="2" t="str">
        <f t="shared" si="14"/>
        <v>;;;;;</v>
      </c>
      <c r="U63" s="2">
        <f t="shared" si="15"/>
        <v>1</v>
      </c>
      <c r="V63" s="2" t="str">
        <f t="shared" si="16"/>
        <v/>
      </c>
      <c r="W63" s="2" t="str">
        <f t="shared" si="17"/>
        <v>;;;;</v>
      </c>
      <c r="X63" s="2">
        <f t="shared" si="18"/>
        <v>1</v>
      </c>
      <c r="Y63" s="2" t="str">
        <f t="shared" si="19"/>
        <v/>
      </c>
      <c r="Z63" s="2" t="str">
        <f t="shared" si="20"/>
        <v>;;;</v>
      </c>
      <c r="AA63" s="2">
        <f t="shared" si="21"/>
        <v>1</v>
      </c>
      <c r="AB63" s="2" t="str">
        <f t="shared" si="22"/>
        <v/>
      </c>
      <c r="AC63" s="2" t="str">
        <f t="shared" si="23"/>
        <v>;;</v>
      </c>
      <c r="AD63" s="2"/>
      <c r="AE63" s="2"/>
      <c r="AF63" s="2"/>
      <c r="AG63" s="2"/>
    </row>
    <row r="64" spans="1:33">
      <c r="A64" s="2">
        <v>63</v>
      </c>
      <c r="B64" s="61">
        <f t="shared" si="0"/>
        <v>44624</v>
      </c>
      <c r="C64" s="2">
        <f t="shared" si="1"/>
        <v>4</v>
      </c>
      <c r="D64" s="2">
        <f t="shared" si="2"/>
        <v>12</v>
      </c>
      <c r="E64" s="2" cm="1">
        <f t="array" ref="E64">INDEX(Kalender,C64,D64)</f>
        <v>9</v>
      </c>
      <c r="F64" s="2">
        <f>COUNTIF(E$2:E64,E64)-1</f>
        <v>6</v>
      </c>
      <c r="G64" s="2" t="str" cm="1">
        <f t="array" ref="G64">IF(YEAR(B64)=N('Kalender-Kehrwoche'!$D$7),INDEX(Person,E64,1),"")&amp;";;;;;;;"</f>
        <v>WHG-01; Thomann; Gerhard;;;;;;;</v>
      </c>
      <c r="H64" s="2" t="str" cm="1">
        <f t="array" ref="H64">TRIM(IFERROR(INDEX(J64:AC64,1,F64*3+1),""))&amp;" "</f>
        <v xml:space="preserve"> </v>
      </c>
      <c r="I64" s="2">
        <f t="shared" si="3"/>
        <v>7</v>
      </c>
      <c r="J64" s="2" t="str">
        <f t="shared" si="4"/>
        <v>WHG-01</v>
      </c>
      <c r="K64" s="2" t="str">
        <f t="shared" si="5"/>
        <v xml:space="preserve"> Thomann; Gerhard;;;;;;;</v>
      </c>
      <c r="L64" s="2">
        <f t="shared" si="6"/>
        <v>9</v>
      </c>
      <c r="M64" s="2" t="str">
        <f t="shared" si="7"/>
        <v xml:space="preserve"> Thomann</v>
      </c>
      <c r="N64" s="2" t="str">
        <f t="shared" si="8"/>
        <v xml:space="preserve"> Gerhard;;;;;;;</v>
      </c>
      <c r="O64" s="2">
        <f t="shared" si="9"/>
        <v>9</v>
      </c>
      <c r="P64" s="2" t="str">
        <f t="shared" si="10"/>
        <v xml:space="preserve"> Gerhard</v>
      </c>
      <c r="Q64" s="2" t="str">
        <f t="shared" si="11"/>
        <v>;;;;;;</v>
      </c>
      <c r="R64" s="2">
        <f t="shared" si="12"/>
        <v>1</v>
      </c>
      <c r="S64" s="2" t="str">
        <f t="shared" si="13"/>
        <v/>
      </c>
      <c r="T64" s="2" t="str">
        <f t="shared" si="14"/>
        <v>;;;;;</v>
      </c>
      <c r="U64" s="2">
        <f t="shared" si="15"/>
        <v>1</v>
      </c>
      <c r="V64" s="2" t="str">
        <f t="shared" si="16"/>
        <v/>
      </c>
      <c r="W64" s="2" t="str">
        <f t="shared" si="17"/>
        <v>;;;;</v>
      </c>
      <c r="X64" s="2">
        <f t="shared" si="18"/>
        <v>1</v>
      </c>
      <c r="Y64" s="2" t="str">
        <f t="shared" si="19"/>
        <v/>
      </c>
      <c r="Z64" s="2" t="str">
        <f t="shared" si="20"/>
        <v>;;;</v>
      </c>
      <c r="AA64" s="2">
        <f t="shared" si="21"/>
        <v>1</v>
      </c>
      <c r="AB64" s="2" t="str">
        <f t="shared" si="22"/>
        <v/>
      </c>
      <c r="AC64" s="2" t="str">
        <f t="shared" si="23"/>
        <v>;;</v>
      </c>
      <c r="AD64" s="2"/>
      <c r="AE64" s="2"/>
      <c r="AF64" s="2"/>
      <c r="AG64" s="2"/>
    </row>
    <row r="65" spans="1:33">
      <c r="A65" s="2">
        <v>64</v>
      </c>
      <c r="B65" s="61">
        <f t="shared" si="0"/>
        <v>44625</v>
      </c>
      <c r="C65" s="2">
        <f t="shared" si="1"/>
        <v>5</v>
      </c>
      <c r="D65" s="2">
        <f t="shared" si="2"/>
        <v>12</v>
      </c>
      <c r="E65" s="2" cm="1">
        <f t="array" ref="E65">INDEX(Kalender,C65,D65)</f>
        <v>10</v>
      </c>
      <c r="F65" s="2">
        <f>COUNTIF(E$2:E65,E65)-1</f>
        <v>0</v>
      </c>
      <c r="G65" s="2" t="str" cm="1">
        <f t="array" ref="G65">IF(YEAR(B65)=N('Kalender-Kehrwoche'!$D$7),INDEX(Person,E65,1),"")&amp;";;;;;;;"</f>
        <v>Ingolf; Matys; Tel.: 0761; 881 4402;;;;;;;</v>
      </c>
      <c r="H65" s="2" t="str" cm="1">
        <f t="array" ref="H65">TRIM(IFERROR(INDEX(J65:AC65,1,F65*3+1),""))&amp;" "</f>
        <v xml:space="preserve">Ingolf </v>
      </c>
      <c r="I65" s="2">
        <f t="shared" si="3"/>
        <v>7</v>
      </c>
      <c r="J65" s="2" t="str">
        <f t="shared" si="4"/>
        <v>Ingolf</v>
      </c>
      <c r="K65" s="2" t="str">
        <f t="shared" si="5"/>
        <v xml:space="preserve"> Matys; Tel.: 0761; 881 4402;;;;;;;</v>
      </c>
      <c r="L65" s="2">
        <f t="shared" si="6"/>
        <v>7</v>
      </c>
      <c r="M65" s="2" t="str">
        <f t="shared" si="7"/>
        <v xml:space="preserve"> Matys</v>
      </c>
      <c r="N65" s="2" t="str">
        <f t="shared" si="8"/>
        <v xml:space="preserve"> Tel.: 0761; 881 4402;;;;;;;</v>
      </c>
      <c r="O65" s="2">
        <f t="shared" si="9"/>
        <v>12</v>
      </c>
      <c r="P65" s="2" t="str">
        <f t="shared" si="10"/>
        <v xml:space="preserve"> Tel.: 0761</v>
      </c>
      <c r="Q65" s="2" t="str">
        <f t="shared" si="11"/>
        <v xml:space="preserve"> 881 4402;;;;;;;</v>
      </c>
      <c r="R65" s="2">
        <f t="shared" si="12"/>
        <v>10</v>
      </c>
      <c r="S65" s="2" t="str">
        <f t="shared" si="13"/>
        <v xml:space="preserve"> 881 4402</v>
      </c>
      <c r="T65" s="2" t="str">
        <f t="shared" si="14"/>
        <v>;;;;;;</v>
      </c>
      <c r="U65" s="2">
        <f t="shared" si="15"/>
        <v>1</v>
      </c>
      <c r="V65" s="2" t="str">
        <f t="shared" si="16"/>
        <v/>
      </c>
      <c r="W65" s="2" t="str">
        <f t="shared" si="17"/>
        <v>;;;;;</v>
      </c>
      <c r="X65" s="2">
        <f t="shared" si="18"/>
        <v>1</v>
      </c>
      <c r="Y65" s="2" t="str">
        <f t="shared" si="19"/>
        <v/>
      </c>
      <c r="Z65" s="2" t="str">
        <f t="shared" si="20"/>
        <v>;;;;</v>
      </c>
      <c r="AA65" s="2">
        <f t="shared" si="21"/>
        <v>1</v>
      </c>
      <c r="AB65" s="2" t="str">
        <f t="shared" si="22"/>
        <v/>
      </c>
      <c r="AC65" s="2" t="str">
        <f t="shared" si="23"/>
        <v>;;;</v>
      </c>
      <c r="AD65" s="2"/>
      <c r="AE65" s="2"/>
      <c r="AF65" s="2"/>
      <c r="AG65" s="2"/>
    </row>
    <row r="66" spans="1:33">
      <c r="A66" s="2">
        <v>65</v>
      </c>
      <c r="B66" s="61">
        <f t="shared" ref="B66:B129" si="24">B65+1</f>
        <v>44626</v>
      </c>
      <c r="C66" s="2">
        <f t="shared" ref="C66:C129" si="25">DAY(B66)</f>
        <v>6</v>
      </c>
      <c r="D66" s="2">
        <f t="shared" ref="D66:D129" si="26">(MONTH(B66)-1)*4+4</f>
        <v>12</v>
      </c>
      <c r="E66" s="2" cm="1">
        <f t="array" ref="E66">INDEX(Kalender,C66,D66)</f>
        <v>10</v>
      </c>
      <c r="F66" s="2">
        <f>COUNTIF(E$2:E66,E66)-1</f>
        <v>1</v>
      </c>
      <c r="G66" s="2" t="str" cm="1">
        <f t="array" ref="G66">IF(YEAR(B66)=N('Kalender-Kehrwoche'!$D$7),INDEX(Person,E66,1),"")&amp;";;;;;;;"</f>
        <v>Ingolf; Matys; Tel.: 0761; 881 4402;;;;;;;</v>
      </c>
      <c r="H66" s="2" t="str" cm="1">
        <f t="array" ref="H66">TRIM(IFERROR(INDEX(J66:AC66,1,F66*3+1),""))&amp;" "</f>
        <v xml:space="preserve">Matys </v>
      </c>
      <c r="I66" s="2">
        <f t="shared" ref="I66:I129" si="27">SEARCH(";",G66,1)</f>
        <v>7</v>
      </c>
      <c r="J66" s="2" t="str">
        <f t="shared" ref="J66:J129" si="28">LEFT(G66,I66-1)</f>
        <v>Ingolf</v>
      </c>
      <c r="K66" s="2" t="str">
        <f t="shared" ref="K66:K129" si="29">MID(G66,I66+1,1000)</f>
        <v xml:space="preserve"> Matys; Tel.: 0761; 881 4402;;;;;;;</v>
      </c>
      <c r="L66" s="2">
        <f t="shared" ref="L66:L129" si="30">SEARCH(";",K66,1)</f>
        <v>7</v>
      </c>
      <c r="M66" s="2" t="str">
        <f t="shared" ref="M66:M129" si="31">LEFT(K66,L66-1)</f>
        <v xml:space="preserve"> Matys</v>
      </c>
      <c r="N66" s="2" t="str">
        <f t="shared" ref="N66:N129" si="32">MID(K66,L66+1,1000)</f>
        <v xml:space="preserve"> Tel.: 0761; 881 4402;;;;;;;</v>
      </c>
      <c r="O66" s="2">
        <f t="shared" ref="O66:O129" si="33">SEARCH(";",N66,1)</f>
        <v>12</v>
      </c>
      <c r="P66" s="2" t="str">
        <f t="shared" ref="P66:P129" si="34">LEFT(N66,O66-1)</f>
        <v xml:space="preserve"> Tel.: 0761</v>
      </c>
      <c r="Q66" s="2" t="str">
        <f t="shared" ref="Q66:Q129" si="35">MID(N66,O66+1,1000)</f>
        <v xml:space="preserve"> 881 4402;;;;;;;</v>
      </c>
      <c r="R66" s="2">
        <f t="shared" ref="R66:R129" si="36">SEARCH(";",Q66,1)</f>
        <v>10</v>
      </c>
      <c r="S66" s="2" t="str">
        <f t="shared" ref="S66:S129" si="37">LEFT(Q66,R66-1)</f>
        <v xml:space="preserve"> 881 4402</v>
      </c>
      <c r="T66" s="2" t="str">
        <f t="shared" ref="T66:T129" si="38">MID(Q66,R66+1,1000)</f>
        <v>;;;;;;</v>
      </c>
      <c r="U66" s="2">
        <f t="shared" ref="U66:U129" si="39">SEARCH(";",T66,1)</f>
        <v>1</v>
      </c>
      <c r="V66" s="2" t="str">
        <f t="shared" ref="V66:V129" si="40">LEFT(T66,U66-1)</f>
        <v/>
      </c>
      <c r="W66" s="2" t="str">
        <f t="shared" ref="W66:W129" si="41">MID(T66,U66+1,1000)</f>
        <v>;;;;;</v>
      </c>
      <c r="X66" s="2">
        <f t="shared" ref="X66:X129" si="42">SEARCH(";",W66,1)</f>
        <v>1</v>
      </c>
      <c r="Y66" s="2" t="str">
        <f t="shared" ref="Y66:Y129" si="43">LEFT(W66,X66-1)</f>
        <v/>
      </c>
      <c r="Z66" s="2" t="str">
        <f t="shared" ref="Z66:Z129" si="44">MID(W66,X66+1,1000)</f>
        <v>;;;;</v>
      </c>
      <c r="AA66" s="2">
        <f t="shared" ref="AA66:AA129" si="45">SEARCH(";",Z66,1)</f>
        <v>1</v>
      </c>
      <c r="AB66" s="2" t="str">
        <f t="shared" ref="AB66:AB129" si="46">LEFT(Z66,AA66-1)</f>
        <v/>
      </c>
      <c r="AC66" s="2" t="str">
        <f t="shared" ref="AC66:AC129" si="47">MID(Z66,AA66+1,1000)</f>
        <v>;;;</v>
      </c>
      <c r="AD66" s="2"/>
      <c r="AE66" s="2"/>
      <c r="AF66" s="2"/>
      <c r="AG66" s="2"/>
    </row>
    <row r="67" spans="1:33">
      <c r="A67" s="2">
        <v>66</v>
      </c>
      <c r="B67" s="61">
        <f t="shared" si="24"/>
        <v>44627</v>
      </c>
      <c r="C67" s="2">
        <f t="shared" si="25"/>
        <v>7</v>
      </c>
      <c r="D67" s="2">
        <f t="shared" si="26"/>
        <v>12</v>
      </c>
      <c r="E67" s="2" cm="1">
        <f t="array" ref="E67">INDEX(Kalender,C67,D67)</f>
        <v>10</v>
      </c>
      <c r="F67" s="2">
        <f>COUNTIF(E$2:E67,E67)-1</f>
        <v>2</v>
      </c>
      <c r="G67" s="2" t="str" cm="1">
        <f t="array" ref="G67">IF(YEAR(B67)=N('Kalender-Kehrwoche'!$D$7),INDEX(Person,E67,1),"")&amp;";;;;;;;"</f>
        <v>Ingolf; Matys; Tel.: 0761; 881 4402;;;;;;;</v>
      </c>
      <c r="H67" s="2" t="str" cm="1">
        <f t="array" ref="H67">TRIM(IFERROR(INDEX(J67:AC67,1,F67*3+1),""))&amp;" "</f>
        <v xml:space="preserve">Tel.: 0761 </v>
      </c>
      <c r="I67" s="2">
        <f t="shared" si="27"/>
        <v>7</v>
      </c>
      <c r="J67" s="2" t="str">
        <f t="shared" si="28"/>
        <v>Ingolf</v>
      </c>
      <c r="K67" s="2" t="str">
        <f t="shared" si="29"/>
        <v xml:space="preserve"> Matys; Tel.: 0761; 881 4402;;;;;;;</v>
      </c>
      <c r="L67" s="2">
        <f t="shared" si="30"/>
        <v>7</v>
      </c>
      <c r="M67" s="2" t="str">
        <f t="shared" si="31"/>
        <v xml:space="preserve"> Matys</v>
      </c>
      <c r="N67" s="2" t="str">
        <f t="shared" si="32"/>
        <v xml:space="preserve"> Tel.: 0761; 881 4402;;;;;;;</v>
      </c>
      <c r="O67" s="2">
        <f t="shared" si="33"/>
        <v>12</v>
      </c>
      <c r="P67" s="2" t="str">
        <f t="shared" si="34"/>
        <v xml:space="preserve"> Tel.: 0761</v>
      </c>
      <c r="Q67" s="2" t="str">
        <f t="shared" si="35"/>
        <v xml:space="preserve"> 881 4402;;;;;;;</v>
      </c>
      <c r="R67" s="2">
        <f t="shared" si="36"/>
        <v>10</v>
      </c>
      <c r="S67" s="2" t="str">
        <f t="shared" si="37"/>
        <v xml:space="preserve"> 881 4402</v>
      </c>
      <c r="T67" s="2" t="str">
        <f t="shared" si="38"/>
        <v>;;;;;;</v>
      </c>
      <c r="U67" s="2">
        <f t="shared" si="39"/>
        <v>1</v>
      </c>
      <c r="V67" s="2" t="str">
        <f t="shared" si="40"/>
        <v/>
      </c>
      <c r="W67" s="2" t="str">
        <f t="shared" si="41"/>
        <v>;;;;;</v>
      </c>
      <c r="X67" s="2">
        <f t="shared" si="42"/>
        <v>1</v>
      </c>
      <c r="Y67" s="2" t="str">
        <f t="shared" si="43"/>
        <v/>
      </c>
      <c r="Z67" s="2" t="str">
        <f t="shared" si="44"/>
        <v>;;;;</v>
      </c>
      <c r="AA67" s="2">
        <f t="shared" si="45"/>
        <v>1</v>
      </c>
      <c r="AB67" s="2" t="str">
        <f t="shared" si="46"/>
        <v/>
      </c>
      <c r="AC67" s="2" t="str">
        <f t="shared" si="47"/>
        <v>;;;</v>
      </c>
      <c r="AD67" s="2"/>
      <c r="AE67" s="2"/>
      <c r="AF67" s="2"/>
      <c r="AG67" s="2"/>
    </row>
    <row r="68" spans="1:33">
      <c r="A68" s="2">
        <v>67</v>
      </c>
      <c r="B68" s="61">
        <f t="shared" si="24"/>
        <v>44628</v>
      </c>
      <c r="C68" s="2">
        <f t="shared" si="25"/>
        <v>8</v>
      </c>
      <c r="D68" s="2">
        <f t="shared" si="26"/>
        <v>12</v>
      </c>
      <c r="E68" s="2" cm="1">
        <f t="array" ref="E68">INDEX(Kalender,C68,D68)</f>
        <v>10</v>
      </c>
      <c r="F68" s="2">
        <f>COUNTIF(E$2:E68,E68)-1</f>
        <v>3</v>
      </c>
      <c r="G68" s="2" t="str" cm="1">
        <f t="array" ref="G68">IF(YEAR(B68)=N('Kalender-Kehrwoche'!$D$7),INDEX(Person,E68,1),"")&amp;";;;;;;;"</f>
        <v>Ingolf; Matys; Tel.: 0761; 881 4402;;;;;;;</v>
      </c>
      <c r="H68" s="2" t="str" cm="1">
        <f t="array" ref="H68">TRIM(IFERROR(INDEX(J68:AC68,1,F68*3+1),""))&amp;" "</f>
        <v xml:space="preserve">881 4402 </v>
      </c>
      <c r="I68" s="2">
        <f t="shared" si="27"/>
        <v>7</v>
      </c>
      <c r="J68" s="2" t="str">
        <f t="shared" si="28"/>
        <v>Ingolf</v>
      </c>
      <c r="K68" s="2" t="str">
        <f t="shared" si="29"/>
        <v xml:space="preserve"> Matys; Tel.: 0761; 881 4402;;;;;;;</v>
      </c>
      <c r="L68" s="2">
        <f t="shared" si="30"/>
        <v>7</v>
      </c>
      <c r="M68" s="2" t="str">
        <f t="shared" si="31"/>
        <v xml:space="preserve"> Matys</v>
      </c>
      <c r="N68" s="2" t="str">
        <f t="shared" si="32"/>
        <v xml:space="preserve"> Tel.: 0761; 881 4402;;;;;;;</v>
      </c>
      <c r="O68" s="2">
        <f t="shared" si="33"/>
        <v>12</v>
      </c>
      <c r="P68" s="2" t="str">
        <f t="shared" si="34"/>
        <v xml:space="preserve"> Tel.: 0761</v>
      </c>
      <c r="Q68" s="2" t="str">
        <f t="shared" si="35"/>
        <v xml:space="preserve"> 881 4402;;;;;;;</v>
      </c>
      <c r="R68" s="2">
        <f t="shared" si="36"/>
        <v>10</v>
      </c>
      <c r="S68" s="2" t="str">
        <f t="shared" si="37"/>
        <v xml:space="preserve"> 881 4402</v>
      </c>
      <c r="T68" s="2" t="str">
        <f t="shared" si="38"/>
        <v>;;;;;;</v>
      </c>
      <c r="U68" s="2">
        <f t="shared" si="39"/>
        <v>1</v>
      </c>
      <c r="V68" s="2" t="str">
        <f t="shared" si="40"/>
        <v/>
      </c>
      <c r="W68" s="2" t="str">
        <f t="shared" si="41"/>
        <v>;;;;;</v>
      </c>
      <c r="X68" s="2">
        <f t="shared" si="42"/>
        <v>1</v>
      </c>
      <c r="Y68" s="2" t="str">
        <f t="shared" si="43"/>
        <v/>
      </c>
      <c r="Z68" s="2" t="str">
        <f t="shared" si="44"/>
        <v>;;;;</v>
      </c>
      <c r="AA68" s="2">
        <f t="shared" si="45"/>
        <v>1</v>
      </c>
      <c r="AB68" s="2" t="str">
        <f t="shared" si="46"/>
        <v/>
      </c>
      <c r="AC68" s="2" t="str">
        <f t="shared" si="47"/>
        <v>;;;</v>
      </c>
      <c r="AD68" s="2"/>
      <c r="AE68" s="2"/>
      <c r="AF68" s="2"/>
      <c r="AG68" s="2"/>
    </row>
    <row r="69" spans="1:33">
      <c r="A69" s="2">
        <v>68</v>
      </c>
      <c r="B69" s="61">
        <f t="shared" si="24"/>
        <v>44629</v>
      </c>
      <c r="C69" s="2">
        <f t="shared" si="25"/>
        <v>9</v>
      </c>
      <c r="D69" s="2">
        <f t="shared" si="26"/>
        <v>12</v>
      </c>
      <c r="E69" s="2" cm="1">
        <f t="array" ref="E69">INDEX(Kalender,C69,D69)</f>
        <v>10</v>
      </c>
      <c r="F69" s="2">
        <f>COUNTIF(E$2:E69,E69)-1</f>
        <v>4</v>
      </c>
      <c r="G69" s="2" t="str" cm="1">
        <f t="array" ref="G69">IF(YEAR(B69)=N('Kalender-Kehrwoche'!$D$7),INDEX(Person,E69,1),"")&amp;";;;;;;;"</f>
        <v>Ingolf; Matys; Tel.: 0761; 881 4402;;;;;;;</v>
      </c>
      <c r="H69" s="2" t="str" cm="1">
        <f t="array" ref="H69">TRIM(IFERROR(INDEX(J69:AC69,1,F69*3+1),""))&amp;" "</f>
        <v xml:space="preserve"> </v>
      </c>
      <c r="I69" s="2">
        <f t="shared" si="27"/>
        <v>7</v>
      </c>
      <c r="J69" s="2" t="str">
        <f t="shared" si="28"/>
        <v>Ingolf</v>
      </c>
      <c r="K69" s="2" t="str">
        <f t="shared" si="29"/>
        <v xml:space="preserve"> Matys; Tel.: 0761; 881 4402;;;;;;;</v>
      </c>
      <c r="L69" s="2">
        <f t="shared" si="30"/>
        <v>7</v>
      </c>
      <c r="M69" s="2" t="str">
        <f t="shared" si="31"/>
        <v xml:space="preserve"> Matys</v>
      </c>
      <c r="N69" s="2" t="str">
        <f t="shared" si="32"/>
        <v xml:space="preserve"> Tel.: 0761; 881 4402;;;;;;;</v>
      </c>
      <c r="O69" s="2">
        <f t="shared" si="33"/>
        <v>12</v>
      </c>
      <c r="P69" s="2" t="str">
        <f t="shared" si="34"/>
        <v xml:space="preserve"> Tel.: 0761</v>
      </c>
      <c r="Q69" s="2" t="str">
        <f t="shared" si="35"/>
        <v xml:space="preserve"> 881 4402;;;;;;;</v>
      </c>
      <c r="R69" s="2">
        <f t="shared" si="36"/>
        <v>10</v>
      </c>
      <c r="S69" s="2" t="str">
        <f t="shared" si="37"/>
        <v xml:space="preserve"> 881 4402</v>
      </c>
      <c r="T69" s="2" t="str">
        <f t="shared" si="38"/>
        <v>;;;;;;</v>
      </c>
      <c r="U69" s="2">
        <f t="shared" si="39"/>
        <v>1</v>
      </c>
      <c r="V69" s="2" t="str">
        <f t="shared" si="40"/>
        <v/>
      </c>
      <c r="W69" s="2" t="str">
        <f t="shared" si="41"/>
        <v>;;;;;</v>
      </c>
      <c r="X69" s="2">
        <f t="shared" si="42"/>
        <v>1</v>
      </c>
      <c r="Y69" s="2" t="str">
        <f t="shared" si="43"/>
        <v/>
      </c>
      <c r="Z69" s="2" t="str">
        <f t="shared" si="44"/>
        <v>;;;;</v>
      </c>
      <c r="AA69" s="2">
        <f t="shared" si="45"/>
        <v>1</v>
      </c>
      <c r="AB69" s="2" t="str">
        <f t="shared" si="46"/>
        <v/>
      </c>
      <c r="AC69" s="2" t="str">
        <f t="shared" si="47"/>
        <v>;;;</v>
      </c>
      <c r="AD69" s="2"/>
      <c r="AE69" s="2"/>
      <c r="AF69" s="2"/>
      <c r="AG69" s="2"/>
    </row>
    <row r="70" spans="1:33">
      <c r="A70" s="2">
        <v>69</v>
      </c>
      <c r="B70" s="61">
        <f t="shared" si="24"/>
        <v>44630</v>
      </c>
      <c r="C70" s="2">
        <f t="shared" si="25"/>
        <v>10</v>
      </c>
      <c r="D70" s="2">
        <f t="shared" si="26"/>
        <v>12</v>
      </c>
      <c r="E70" s="2" cm="1">
        <f t="array" ref="E70">INDEX(Kalender,C70,D70)</f>
        <v>10</v>
      </c>
      <c r="F70" s="2">
        <f>COUNTIF(E$2:E70,E70)-1</f>
        <v>5</v>
      </c>
      <c r="G70" s="2" t="str" cm="1">
        <f t="array" ref="G70">IF(YEAR(B70)=N('Kalender-Kehrwoche'!$D$7),INDEX(Person,E70,1),"")&amp;";;;;;;;"</f>
        <v>Ingolf; Matys; Tel.: 0761; 881 4402;;;;;;;</v>
      </c>
      <c r="H70" s="2" t="str" cm="1">
        <f t="array" ref="H70">TRIM(IFERROR(INDEX(J70:AC70,1,F70*3+1),""))&amp;" "</f>
        <v xml:space="preserve"> </v>
      </c>
      <c r="I70" s="2">
        <f t="shared" si="27"/>
        <v>7</v>
      </c>
      <c r="J70" s="2" t="str">
        <f t="shared" si="28"/>
        <v>Ingolf</v>
      </c>
      <c r="K70" s="2" t="str">
        <f t="shared" si="29"/>
        <v xml:space="preserve"> Matys; Tel.: 0761; 881 4402;;;;;;;</v>
      </c>
      <c r="L70" s="2">
        <f t="shared" si="30"/>
        <v>7</v>
      </c>
      <c r="M70" s="2" t="str">
        <f t="shared" si="31"/>
        <v xml:space="preserve"> Matys</v>
      </c>
      <c r="N70" s="2" t="str">
        <f t="shared" si="32"/>
        <v xml:space="preserve"> Tel.: 0761; 881 4402;;;;;;;</v>
      </c>
      <c r="O70" s="2">
        <f t="shared" si="33"/>
        <v>12</v>
      </c>
      <c r="P70" s="2" t="str">
        <f t="shared" si="34"/>
        <v xml:space="preserve"> Tel.: 0761</v>
      </c>
      <c r="Q70" s="2" t="str">
        <f t="shared" si="35"/>
        <v xml:space="preserve"> 881 4402;;;;;;;</v>
      </c>
      <c r="R70" s="2">
        <f t="shared" si="36"/>
        <v>10</v>
      </c>
      <c r="S70" s="2" t="str">
        <f t="shared" si="37"/>
        <v xml:space="preserve"> 881 4402</v>
      </c>
      <c r="T70" s="2" t="str">
        <f t="shared" si="38"/>
        <v>;;;;;;</v>
      </c>
      <c r="U70" s="2">
        <f t="shared" si="39"/>
        <v>1</v>
      </c>
      <c r="V70" s="2" t="str">
        <f t="shared" si="40"/>
        <v/>
      </c>
      <c r="W70" s="2" t="str">
        <f t="shared" si="41"/>
        <v>;;;;;</v>
      </c>
      <c r="X70" s="2">
        <f t="shared" si="42"/>
        <v>1</v>
      </c>
      <c r="Y70" s="2" t="str">
        <f t="shared" si="43"/>
        <v/>
      </c>
      <c r="Z70" s="2" t="str">
        <f t="shared" si="44"/>
        <v>;;;;</v>
      </c>
      <c r="AA70" s="2">
        <f t="shared" si="45"/>
        <v>1</v>
      </c>
      <c r="AB70" s="2" t="str">
        <f t="shared" si="46"/>
        <v/>
      </c>
      <c r="AC70" s="2" t="str">
        <f t="shared" si="47"/>
        <v>;;;</v>
      </c>
      <c r="AD70" s="2"/>
      <c r="AE70" s="2"/>
      <c r="AF70" s="2"/>
      <c r="AG70" s="2"/>
    </row>
    <row r="71" spans="1:33">
      <c r="A71" s="2">
        <v>70</v>
      </c>
      <c r="B71" s="61">
        <f t="shared" si="24"/>
        <v>44631</v>
      </c>
      <c r="C71" s="2">
        <f t="shared" si="25"/>
        <v>11</v>
      </c>
      <c r="D71" s="2">
        <f t="shared" si="26"/>
        <v>12</v>
      </c>
      <c r="E71" s="2" cm="1">
        <f t="array" ref="E71">INDEX(Kalender,C71,D71)</f>
        <v>10</v>
      </c>
      <c r="F71" s="2">
        <f>COUNTIF(E$2:E71,E71)-1</f>
        <v>6</v>
      </c>
      <c r="G71" s="2" t="str" cm="1">
        <f t="array" ref="G71">IF(YEAR(B71)=N('Kalender-Kehrwoche'!$D$7),INDEX(Person,E71,1),"")&amp;";;;;;;;"</f>
        <v>Ingolf; Matys; Tel.: 0761; 881 4402;;;;;;;</v>
      </c>
      <c r="H71" s="2" t="str" cm="1">
        <f t="array" ref="H71">TRIM(IFERROR(INDEX(J71:AC71,1,F71*3+1),""))&amp;" "</f>
        <v xml:space="preserve"> </v>
      </c>
      <c r="I71" s="2">
        <f t="shared" si="27"/>
        <v>7</v>
      </c>
      <c r="J71" s="2" t="str">
        <f t="shared" si="28"/>
        <v>Ingolf</v>
      </c>
      <c r="K71" s="2" t="str">
        <f t="shared" si="29"/>
        <v xml:space="preserve"> Matys; Tel.: 0761; 881 4402;;;;;;;</v>
      </c>
      <c r="L71" s="2">
        <f t="shared" si="30"/>
        <v>7</v>
      </c>
      <c r="M71" s="2" t="str">
        <f t="shared" si="31"/>
        <v xml:space="preserve"> Matys</v>
      </c>
      <c r="N71" s="2" t="str">
        <f t="shared" si="32"/>
        <v xml:space="preserve"> Tel.: 0761; 881 4402;;;;;;;</v>
      </c>
      <c r="O71" s="2">
        <f t="shared" si="33"/>
        <v>12</v>
      </c>
      <c r="P71" s="2" t="str">
        <f t="shared" si="34"/>
        <v xml:space="preserve"> Tel.: 0761</v>
      </c>
      <c r="Q71" s="2" t="str">
        <f t="shared" si="35"/>
        <v xml:space="preserve"> 881 4402;;;;;;;</v>
      </c>
      <c r="R71" s="2">
        <f t="shared" si="36"/>
        <v>10</v>
      </c>
      <c r="S71" s="2" t="str">
        <f t="shared" si="37"/>
        <v xml:space="preserve"> 881 4402</v>
      </c>
      <c r="T71" s="2" t="str">
        <f t="shared" si="38"/>
        <v>;;;;;;</v>
      </c>
      <c r="U71" s="2">
        <f t="shared" si="39"/>
        <v>1</v>
      </c>
      <c r="V71" s="2" t="str">
        <f t="shared" si="40"/>
        <v/>
      </c>
      <c r="W71" s="2" t="str">
        <f t="shared" si="41"/>
        <v>;;;;;</v>
      </c>
      <c r="X71" s="2">
        <f t="shared" si="42"/>
        <v>1</v>
      </c>
      <c r="Y71" s="2" t="str">
        <f t="shared" si="43"/>
        <v/>
      </c>
      <c r="Z71" s="2" t="str">
        <f t="shared" si="44"/>
        <v>;;;;</v>
      </c>
      <c r="AA71" s="2">
        <f t="shared" si="45"/>
        <v>1</v>
      </c>
      <c r="AB71" s="2" t="str">
        <f t="shared" si="46"/>
        <v/>
      </c>
      <c r="AC71" s="2" t="str">
        <f t="shared" si="47"/>
        <v>;;;</v>
      </c>
      <c r="AD71" s="2"/>
      <c r="AE71" s="2"/>
      <c r="AF71" s="2"/>
      <c r="AG71" s="2"/>
    </row>
    <row r="72" spans="1:33">
      <c r="A72" s="2">
        <v>71</v>
      </c>
      <c r="B72" s="61">
        <f t="shared" si="24"/>
        <v>44632</v>
      </c>
      <c r="C72" s="2">
        <f t="shared" si="25"/>
        <v>12</v>
      </c>
      <c r="D72" s="2">
        <f t="shared" si="26"/>
        <v>12</v>
      </c>
      <c r="E72" s="2" cm="1">
        <f t="array" ref="E72">INDEX(Kalender,C72,D72)</f>
        <v>11</v>
      </c>
      <c r="F72" s="2">
        <f>COUNTIF(E$2:E72,E72)-1</f>
        <v>0</v>
      </c>
      <c r="G72" s="2" t="str" cm="1">
        <f t="array" ref="G72">IF(YEAR(B72)=N('Kalender-Kehrwoche'!$D$7),INDEX(Person,E72,1),"")&amp;";;;;;;;"</f>
        <v>Wohnung 3; Dritter; mal;sehen;;;;;;;</v>
      </c>
      <c r="H72" s="2" t="str" cm="1">
        <f t="array" ref="H72">TRIM(IFERROR(INDEX(J72:AC72,1,F72*3+1),""))&amp;" "</f>
        <v xml:space="preserve">Wohnung 3 </v>
      </c>
      <c r="I72" s="2">
        <f t="shared" si="27"/>
        <v>10</v>
      </c>
      <c r="J72" s="2" t="str">
        <f t="shared" si="28"/>
        <v>Wohnung 3</v>
      </c>
      <c r="K72" s="2" t="str">
        <f t="shared" si="29"/>
        <v xml:space="preserve"> Dritter; mal;sehen;;;;;;;</v>
      </c>
      <c r="L72" s="2">
        <f t="shared" si="30"/>
        <v>9</v>
      </c>
      <c r="M72" s="2" t="str">
        <f t="shared" si="31"/>
        <v xml:space="preserve"> Dritter</v>
      </c>
      <c r="N72" s="2" t="str">
        <f t="shared" si="32"/>
        <v xml:space="preserve"> mal;sehen;;;;;;;</v>
      </c>
      <c r="O72" s="2">
        <f t="shared" si="33"/>
        <v>5</v>
      </c>
      <c r="P72" s="2" t="str">
        <f t="shared" si="34"/>
        <v xml:space="preserve"> mal</v>
      </c>
      <c r="Q72" s="2" t="str">
        <f t="shared" si="35"/>
        <v>sehen;;;;;;;</v>
      </c>
      <c r="R72" s="2">
        <f t="shared" si="36"/>
        <v>6</v>
      </c>
      <c r="S72" s="2" t="str">
        <f t="shared" si="37"/>
        <v>sehen</v>
      </c>
      <c r="T72" s="2" t="str">
        <f t="shared" si="38"/>
        <v>;;;;;;</v>
      </c>
      <c r="U72" s="2">
        <f t="shared" si="39"/>
        <v>1</v>
      </c>
      <c r="V72" s="2" t="str">
        <f t="shared" si="40"/>
        <v/>
      </c>
      <c r="W72" s="2" t="str">
        <f t="shared" si="41"/>
        <v>;;;;;</v>
      </c>
      <c r="X72" s="2">
        <f t="shared" si="42"/>
        <v>1</v>
      </c>
      <c r="Y72" s="2" t="str">
        <f t="shared" si="43"/>
        <v/>
      </c>
      <c r="Z72" s="2" t="str">
        <f t="shared" si="44"/>
        <v>;;;;</v>
      </c>
      <c r="AA72" s="2">
        <f t="shared" si="45"/>
        <v>1</v>
      </c>
      <c r="AB72" s="2" t="str">
        <f t="shared" si="46"/>
        <v/>
      </c>
      <c r="AC72" s="2" t="str">
        <f t="shared" si="47"/>
        <v>;;;</v>
      </c>
      <c r="AD72" s="2"/>
      <c r="AE72" s="2"/>
      <c r="AF72" s="2"/>
      <c r="AG72" s="2"/>
    </row>
    <row r="73" spans="1:33">
      <c r="A73" s="2">
        <v>72</v>
      </c>
      <c r="B73" s="61">
        <f t="shared" si="24"/>
        <v>44633</v>
      </c>
      <c r="C73" s="2">
        <f t="shared" si="25"/>
        <v>13</v>
      </c>
      <c r="D73" s="2">
        <f t="shared" si="26"/>
        <v>12</v>
      </c>
      <c r="E73" s="2" cm="1">
        <f t="array" ref="E73">INDEX(Kalender,C73,D73)</f>
        <v>11</v>
      </c>
      <c r="F73" s="2">
        <f>COUNTIF(E$2:E73,E73)-1</f>
        <v>1</v>
      </c>
      <c r="G73" s="2" t="str" cm="1">
        <f t="array" ref="G73">IF(YEAR(B73)=N('Kalender-Kehrwoche'!$D$7),INDEX(Person,E73,1),"")&amp;";;;;;;;"</f>
        <v>Wohnung 3; Dritter; mal;sehen;;;;;;;</v>
      </c>
      <c r="H73" s="2" t="str" cm="1">
        <f t="array" ref="H73">TRIM(IFERROR(INDEX(J73:AC73,1,F73*3+1),""))&amp;" "</f>
        <v xml:space="preserve">Dritter </v>
      </c>
      <c r="I73" s="2">
        <f t="shared" si="27"/>
        <v>10</v>
      </c>
      <c r="J73" s="2" t="str">
        <f t="shared" si="28"/>
        <v>Wohnung 3</v>
      </c>
      <c r="K73" s="2" t="str">
        <f t="shared" si="29"/>
        <v xml:space="preserve"> Dritter; mal;sehen;;;;;;;</v>
      </c>
      <c r="L73" s="2">
        <f t="shared" si="30"/>
        <v>9</v>
      </c>
      <c r="M73" s="2" t="str">
        <f t="shared" si="31"/>
        <v xml:space="preserve"> Dritter</v>
      </c>
      <c r="N73" s="2" t="str">
        <f t="shared" si="32"/>
        <v xml:space="preserve"> mal;sehen;;;;;;;</v>
      </c>
      <c r="O73" s="2">
        <f t="shared" si="33"/>
        <v>5</v>
      </c>
      <c r="P73" s="2" t="str">
        <f t="shared" si="34"/>
        <v xml:space="preserve"> mal</v>
      </c>
      <c r="Q73" s="2" t="str">
        <f t="shared" si="35"/>
        <v>sehen;;;;;;;</v>
      </c>
      <c r="R73" s="2">
        <f t="shared" si="36"/>
        <v>6</v>
      </c>
      <c r="S73" s="2" t="str">
        <f t="shared" si="37"/>
        <v>sehen</v>
      </c>
      <c r="T73" s="2" t="str">
        <f t="shared" si="38"/>
        <v>;;;;;;</v>
      </c>
      <c r="U73" s="2">
        <f t="shared" si="39"/>
        <v>1</v>
      </c>
      <c r="V73" s="2" t="str">
        <f t="shared" si="40"/>
        <v/>
      </c>
      <c r="W73" s="2" t="str">
        <f t="shared" si="41"/>
        <v>;;;;;</v>
      </c>
      <c r="X73" s="2">
        <f t="shared" si="42"/>
        <v>1</v>
      </c>
      <c r="Y73" s="2" t="str">
        <f t="shared" si="43"/>
        <v/>
      </c>
      <c r="Z73" s="2" t="str">
        <f t="shared" si="44"/>
        <v>;;;;</v>
      </c>
      <c r="AA73" s="2">
        <f t="shared" si="45"/>
        <v>1</v>
      </c>
      <c r="AB73" s="2" t="str">
        <f t="shared" si="46"/>
        <v/>
      </c>
      <c r="AC73" s="2" t="str">
        <f t="shared" si="47"/>
        <v>;;;</v>
      </c>
      <c r="AD73" s="2"/>
      <c r="AE73" s="2"/>
      <c r="AF73" s="2"/>
      <c r="AG73" s="2"/>
    </row>
    <row r="74" spans="1:33">
      <c r="A74" s="2">
        <v>73</v>
      </c>
      <c r="B74" s="61">
        <f t="shared" si="24"/>
        <v>44634</v>
      </c>
      <c r="C74" s="2">
        <f t="shared" si="25"/>
        <v>14</v>
      </c>
      <c r="D74" s="2">
        <f t="shared" si="26"/>
        <v>12</v>
      </c>
      <c r="E74" s="2" cm="1">
        <f t="array" ref="E74">INDEX(Kalender,C74,D74)</f>
        <v>11</v>
      </c>
      <c r="F74" s="2">
        <f>COUNTIF(E$2:E74,E74)-1</f>
        <v>2</v>
      </c>
      <c r="G74" s="2" t="str" cm="1">
        <f t="array" ref="G74">IF(YEAR(B74)=N('Kalender-Kehrwoche'!$D$7),INDEX(Person,E74,1),"")&amp;";;;;;;;"</f>
        <v>Wohnung 3; Dritter; mal;sehen;;;;;;;</v>
      </c>
      <c r="H74" s="2" t="str" cm="1">
        <f t="array" ref="H74">TRIM(IFERROR(INDEX(J74:AC74,1,F74*3+1),""))&amp;" "</f>
        <v xml:space="preserve">mal </v>
      </c>
      <c r="I74" s="2">
        <f t="shared" si="27"/>
        <v>10</v>
      </c>
      <c r="J74" s="2" t="str">
        <f t="shared" si="28"/>
        <v>Wohnung 3</v>
      </c>
      <c r="K74" s="2" t="str">
        <f t="shared" si="29"/>
        <v xml:space="preserve"> Dritter; mal;sehen;;;;;;;</v>
      </c>
      <c r="L74" s="2">
        <f t="shared" si="30"/>
        <v>9</v>
      </c>
      <c r="M74" s="2" t="str">
        <f t="shared" si="31"/>
        <v xml:space="preserve"> Dritter</v>
      </c>
      <c r="N74" s="2" t="str">
        <f t="shared" si="32"/>
        <v xml:space="preserve"> mal;sehen;;;;;;;</v>
      </c>
      <c r="O74" s="2">
        <f t="shared" si="33"/>
        <v>5</v>
      </c>
      <c r="P74" s="2" t="str">
        <f t="shared" si="34"/>
        <v xml:space="preserve"> mal</v>
      </c>
      <c r="Q74" s="2" t="str">
        <f t="shared" si="35"/>
        <v>sehen;;;;;;;</v>
      </c>
      <c r="R74" s="2">
        <f t="shared" si="36"/>
        <v>6</v>
      </c>
      <c r="S74" s="2" t="str">
        <f t="shared" si="37"/>
        <v>sehen</v>
      </c>
      <c r="T74" s="2" t="str">
        <f t="shared" si="38"/>
        <v>;;;;;;</v>
      </c>
      <c r="U74" s="2">
        <f t="shared" si="39"/>
        <v>1</v>
      </c>
      <c r="V74" s="2" t="str">
        <f t="shared" si="40"/>
        <v/>
      </c>
      <c r="W74" s="2" t="str">
        <f t="shared" si="41"/>
        <v>;;;;;</v>
      </c>
      <c r="X74" s="2">
        <f t="shared" si="42"/>
        <v>1</v>
      </c>
      <c r="Y74" s="2" t="str">
        <f t="shared" si="43"/>
        <v/>
      </c>
      <c r="Z74" s="2" t="str">
        <f t="shared" si="44"/>
        <v>;;;;</v>
      </c>
      <c r="AA74" s="2">
        <f t="shared" si="45"/>
        <v>1</v>
      </c>
      <c r="AB74" s="2" t="str">
        <f t="shared" si="46"/>
        <v/>
      </c>
      <c r="AC74" s="2" t="str">
        <f t="shared" si="47"/>
        <v>;;;</v>
      </c>
      <c r="AD74" s="2"/>
      <c r="AE74" s="2"/>
      <c r="AF74" s="2"/>
      <c r="AG74" s="2"/>
    </row>
    <row r="75" spans="1:33">
      <c r="A75" s="2">
        <v>74</v>
      </c>
      <c r="B75" s="61">
        <f t="shared" si="24"/>
        <v>44635</v>
      </c>
      <c r="C75" s="2">
        <f t="shared" si="25"/>
        <v>15</v>
      </c>
      <c r="D75" s="2">
        <f t="shared" si="26"/>
        <v>12</v>
      </c>
      <c r="E75" s="2" cm="1">
        <f t="array" ref="E75">INDEX(Kalender,C75,D75)</f>
        <v>11</v>
      </c>
      <c r="F75" s="2">
        <f>COUNTIF(E$2:E75,E75)-1</f>
        <v>3</v>
      </c>
      <c r="G75" s="2" t="str" cm="1">
        <f t="array" ref="G75">IF(YEAR(B75)=N('Kalender-Kehrwoche'!$D$7),INDEX(Person,E75,1),"")&amp;";;;;;;;"</f>
        <v>Wohnung 3; Dritter; mal;sehen;;;;;;;</v>
      </c>
      <c r="H75" s="2" t="str" cm="1">
        <f t="array" ref="H75">TRIM(IFERROR(INDEX(J75:AC75,1,F75*3+1),""))&amp;" "</f>
        <v xml:space="preserve">sehen </v>
      </c>
      <c r="I75" s="2">
        <f t="shared" si="27"/>
        <v>10</v>
      </c>
      <c r="J75" s="2" t="str">
        <f t="shared" si="28"/>
        <v>Wohnung 3</v>
      </c>
      <c r="K75" s="2" t="str">
        <f t="shared" si="29"/>
        <v xml:space="preserve"> Dritter; mal;sehen;;;;;;;</v>
      </c>
      <c r="L75" s="2">
        <f t="shared" si="30"/>
        <v>9</v>
      </c>
      <c r="M75" s="2" t="str">
        <f t="shared" si="31"/>
        <v xml:space="preserve"> Dritter</v>
      </c>
      <c r="N75" s="2" t="str">
        <f t="shared" si="32"/>
        <v xml:space="preserve"> mal;sehen;;;;;;;</v>
      </c>
      <c r="O75" s="2">
        <f t="shared" si="33"/>
        <v>5</v>
      </c>
      <c r="P75" s="2" t="str">
        <f t="shared" si="34"/>
        <v xml:space="preserve"> mal</v>
      </c>
      <c r="Q75" s="2" t="str">
        <f t="shared" si="35"/>
        <v>sehen;;;;;;;</v>
      </c>
      <c r="R75" s="2">
        <f t="shared" si="36"/>
        <v>6</v>
      </c>
      <c r="S75" s="2" t="str">
        <f t="shared" si="37"/>
        <v>sehen</v>
      </c>
      <c r="T75" s="2" t="str">
        <f t="shared" si="38"/>
        <v>;;;;;;</v>
      </c>
      <c r="U75" s="2">
        <f t="shared" si="39"/>
        <v>1</v>
      </c>
      <c r="V75" s="2" t="str">
        <f t="shared" si="40"/>
        <v/>
      </c>
      <c r="W75" s="2" t="str">
        <f t="shared" si="41"/>
        <v>;;;;;</v>
      </c>
      <c r="X75" s="2">
        <f t="shared" si="42"/>
        <v>1</v>
      </c>
      <c r="Y75" s="2" t="str">
        <f t="shared" si="43"/>
        <v/>
      </c>
      <c r="Z75" s="2" t="str">
        <f t="shared" si="44"/>
        <v>;;;;</v>
      </c>
      <c r="AA75" s="2">
        <f t="shared" si="45"/>
        <v>1</v>
      </c>
      <c r="AB75" s="2" t="str">
        <f t="shared" si="46"/>
        <v/>
      </c>
      <c r="AC75" s="2" t="str">
        <f t="shared" si="47"/>
        <v>;;;</v>
      </c>
      <c r="AD75" s="2"/>
      <c r="AE75" s="2"/>
      <c r="AF75" s="2"/>
      <c r="AG75" s="2"/>
    </row>
    <row r="76" spans="1:33">
      <c r="A76" s="2">
        <v>75</v>
      </c>
      <c r="B76" s="61">
        <f t="shared" si="24"/>
        <v>44636</v>
      </c>
      <c r="C76" s="2">
        <f t="shared" si="25"/>
        <v>16</v>
      </c>
      <c r="D76" s="2">
        <f t="shared" si="26"/>
        <v>12</v>
      </c>
      <c r="E76" s="2" cm="1">
        <f t="array" ref="E76">INDEX(Kalender,C76,D76)</f>
        <v>11</v>
      </c>
      <c r="F76" s="2">
        <f>COUNTIF(E$2:E76,E76)-1</f>
        <v>4</v>
      </c>
      <c r="G76" s="2" t="str" cm="1">
        <f t="array" ref="G76">IF(YEAR(B76)=N('Kalender-Kehrwoche'!$D$7),INDEX(Person,E76,1),"")&amp;";;;;;;;"</f>
        <v>Wohnung 3; Dritter; mal;sehen;;;;;;;</v>
      </c>
      <c r="H76" s="2" t="str" cm="1">
        <f t="array" ref="H76">TRIM(IFERROR(INDEX(J76:AC76,1,F76*3+1),""))&amp;" "</f>
        <v xml:space="preserve"> </v>
      </c>
      <c r="I76" s="2">
        <f t="shared" si="27"/>
        <v>10</v>
      </c>
      <c r="J76" s="2" t="str">
        <f t="shared" si="28"/>
        <v>Wohnung 3</v>
      </c>
      <c r="K76" s="2" t="str">
        <f t="shared" si="29"/>
        <v xml:space="preserve"> Dritter; mal;sehen;;;;;;;</v>
      </c>
      <c r="L76" s="2">
        <f t="shared" si="30"/>
        <v>9</v>
      </c>
      <c r="M76" s="2" t="str">
        <f t="shared" si="31"/>
        <v xml:space="preserve"> Dritter</v>
      </c>
      <c r="N76" s="2" t="str">
        <f t="shared" si="32"/>
        <v xml:space="preserve"> mal;sehen;;;;;;;</v>
      </c>
      <c r="O76" s="2">
        <f t="shared" si="33"/>
        <v>5</v>
      </c>
      <c r="P76" s="2" t="str">
        <f t="shared" si="34"/>
        <v xml:space="preserve"> mal</v>
      </c>
      <c r="Q76" s="2" t="str">
        <f t="shared" si="35"/>
        <v>sehen;;;;;;;</v>
      </c>
      <c r="R76" s="2">
        <f t="shared" si="36"/>
        <v>6</v>
      </c>
      <c r="S76" s="2" t="str">
        <f t="shared" si="37"/>
        <v>sehen</v>
      </c>
      <c r="T76" s="2" t="str">
        <f t="shared" si="38"/>
        <v>;;;;;;</v>
      </c>
      <c r="U76" s="2">
        <f t="shared" si="39"/>
        <v>1</v>
      </c>
      <c r="V76" s="2" t="str">
        <f t="shared" si="40"/>
        <v/>
      </c>
      <c r="W76" s="2" t="str">
        <f t="shared" si="41"/>
        <v>;;;;;</v>
      </c>
      <c r="X76" s="2">
        <f t="shared" si="42"/>
        <v>1</v>
      </c>
      <c r="Y76" s="2" t="str">
        <f t="shared" si="43"/>
        <v/>
      </c>
      <c r="Z76" s="2" t="str">
        <f t="shared" si="44"/>
        <v>;;;;</v>
      </c>
      <c r="AA76" s="2">
        <f t="shared" si="45"/>
        <v>1</v>
      </c>
      <c r="AB76" s="2" t="str">
        <f t="shared" si="46"/>
        <v/>
      </c>
      <c r="AC76" s="2" t="str">
        <f t="shared" si="47"/>
        <v>;;;</v>
      </c>
      <c r="AD76" s="2"/>
      <c r="AE76" s="2"/>
      <c r="AF76" s="2"/>
      <c r="AG76" s="2"/>
    </row>
    <row r="77" spans="1:33">
      <c r="A77" s="2">
        <v>76</v>
      </c>
      <c r="B77" s="61">
        <f t="shared" si="24"/>
        <v>44637</v>
      </c>
      <c r="C77" s="2">
        <f t="shared" si="25"/>
        <v>17</v>
      </c>
      <c r="D77" s="2">
        <f t="shared" si="26"/>
        <v>12</v>
      </c>
      <c r="E77" s="2" cm="1">
        <f t="array" ref="E77">INDEX(Kalender,C77,D77)</f>
        <v>11</v>
      </c>
      <c r="F77" s="2">
        <f>COUNTIF(E$2:E77,E77)-1</f>
        <v>5</v>
      </c>
      <c r="G77" s="2" t="str" cm="1">
        <f t="array" ref="G77">IF(YEAR(B77)=N('Kalender-Kehrwoche'!$D$7),INDEX(Person,E77,1),"")&amp;";;;;;;;"</f>
        <v>Wohnung 3; Dritter; mal;sehen;;;;;;;</v>
      </c>
      <c r="H77" s="2" t="str" cm="1">
        <f t="array" ref="H77">TRIM(IFERROR(INDEX(J77:AC77,1,F77*3+1),""))&amp;" "</f>
        <v xml:space="preserve"> </v>
      </c>
      <c r="I77" s="2">
        <f t="shared" si="27"/>
        <v>10</v>
      </c>
      <c r="J77" s="2" t="str">
        <f t="shared" si="28"/>
        <v>Wohnung 3</v>
      </c>
      <c r="K77" s="2" t="str">
        <f t="shared" si="29"/>
        <v xml:space="preserve"> Dritter; mal;sehen;;;;;;;</v>
      </c>
      <c r="L77" s="2">
        <f t="shared" si="30"/>
        <v>9</v>
      </c>
      <c r="M77" s="2" t="str">
        <f t="shared" si="31"/>
        <v xml:space="preserve"> Dritter</v>
      </c>
      <c r="N77" s="2" t="str">
        <f t="shared" si="32"/>
        <v xml:space="preserve"> mal;sehen;;;;;;;</v>
      </c>
      <c r="O77" s="2">
        <f t="shared" si="33"/>
        <v>5</v>
      </c>
      <c r="P77" s="2" t="str">
        <f t="shared" si="34"/>
        <v xml:space="preserve"> mal</v>
      </c>
      <c r="Q77" s="2" t="str">
        <f t="shared" si="35"/>
        <v>sehen;;;;;;;</v>
      </c>
      <c r="R77" s="2">
        <f t="shared" si="36"/>
        <v>6</v>
      </c>
      <c r="S77" s="2" t="str">
        <f t="shared" si="37"/>
        <v>sehen</v>
      </c>
      <c r="T77" s="2" t="str">
        <f t="shared" si="38"/>
        <v>;;;;;;</v>
      </c>
      <c r="U77" s="2">
        <f t="shared" si="39"/>
        <v>1</v>
      </c>
      <c r="V77" s="2" t="str">
        <f t="shared" si="40"/>
        <v/>
      </c>
      <c r="W77" s="2" t="str">
        <f t="shared" si="41"/>
        <v>;;;;;</v>
      </c>
      <c r="X77" s="2">
        <f t="shared" si="42"/>
        <v>1</v>
      </c>
      <c r="Y77" s="2" t="str">
        <f t="shared" si="43"/>
        <v/>
      </c>
      <c r="Z77" s="2" t="str">
        <f t="shared" si="44"/>
        <v>;;;;</v>
      </c>
      <c r="AA77" s="2">
        <f t="shared" si="45"/>
        <v>1</v>
      </c>
      <c r="AB77" s="2" t="str">
        <f t="shared" si="46"/>
        <v/>
      </c>
      <c r="AC77" s="2" t="str">
        <f t="shared" si="47"/>
        <v>;;;</v>
      </c>
      <c r="AD77" s="2"/>
      <c r="AE77" s="2"/>
      <c r="AF77" s="2"/>
      <c r="AG77" s="2"/>
    </row>
    <row r="78" spans="1:33">
      <c r="A78" s="2">
        <v>77</v>
      </c>
      <c r="B78" s="61">
        <f t="shared" si="24"/>
        <v>44638</v>
      </c>
      <c r="C78" s="2">
        <f t="shared" si="25"/>
        <v>18</v>
      </c>
      <c r="D78" s="2">
        <f t="shared" si="26"/>
        <v>12</v>
      </c>
      <c r="E78" s="2" cm="1">
        <f t="array" ref="E78">INDEX(Kalender,C78,D78)</f>
        <v>11</v>
      </c>
      <c r="F78" s="2">
        <f>COUNTIF(E$2:E78,E78)-1</f>
        <v>6</v>
      </c>
      <c r="G78" s="2" t="str" cm="1">
        <f t="array" ref="G78">IF(YEAR(B78)=N('Kalender-Kehrwoche'!$D$7),INDEX(Person,E78,1),"")&amp;";;;;;;;"</f>
        <v>Wohnung 3; Dritter; mal;sehen;;;;;;;</v>
      </c>
      <c r="H78" s="2" t="str" cm="1">
        <f t="array" ref="H78">TRIM(IFERROR(INDEX(J78:AC78,1,F78*3+1),""))&amp;" "</f>
        <v xml:space="preserve"> </v>
      </c>
      <c r="I78" s="2">
        <f t="shared" si="27"/>
        <v>10</v>
      </c>
      <c r="J78" s="2" t="str">
        <f t="shared" si="28"/>
        <v>Wohnung 3</v>
      </c>
      <c r="K78" s="2" t="str">
        <f t="shared" si="29"/>
        <v xml:space="preserve"> Dritter; mal;sehen;;;;;;;</v>
      </c>
      <c r="L78" s="2">
        <f t="shared" si="30"/>
        <v>9</v>
      </c>
      <c r="M78" s="2" t="str">
        <f t="shared" si="31"/>
        <v xml:space="preserve"> Dritter</v>
      </c>
      <c r="N78" s="2" t="str">
        <f t="shared" si="32"/>
        <v xml:space="preserve"> mal;sehen;;;;;;;</v>
      </c>
      <c r="O78" s="2">
        <f t="shared" si="33"/>
        <v>5</v>
      </c>
      <c r="P78" s="2" t="str">
        <f t="shared" si="34"/>
        <v xml:space="preserve"> mal</v>
      </c>
      <c r="Q78" s="2" t="str">
        <f t="shared" si="35"/>
        <v>sehen;;;;;;;</v>
      </c>
      <c r="R78" s="2">
        <f t="shared" si="36"/>
        <v>6</v>
      </c>
      <c r="S78" s="2" t="str">
        <f t="shared" si="37"/>
        <v>sehen</v>
      </c>
      <c r="T78" s="2" t="str">
        <f t="shared" si="38"/>
        <v>;;;;;;</v>
      </c>
      <c r="U78" s="2">
        <f t="shared" si="39"/>
        <v>1</v>
      </c>
      <c r="V78" s="2" t="str">
        <f t="shared" si="40"/>
        <v/>
      </c>
      <c r="W78" s="2" t="str">
        <f t="shared" si="41"/>
        <v>;;;;;</v>
      </c>
      <c r="X78" s="2">
        <f t="shared" si="42"/>
        <v>1</v>
      </c>
      <c r="Y78" s="2" t="str">
        <f t="shared" si="43"/>
        <v/>
      </c>
      <c r="Z78" s="2" t="str">
        <f t="shared" si="44"/>
        <v>;;;;</v>
      </c>
      <c r="AA78" s="2">
        <f t="shared" si="45"/>
        <v>1</v>
      </c>
      <c r="AB78" s="2" t="str">
        <f t="shared" si="46"/>
        <v/>
      </c>
      <c r="AC78" s="2" t="str">
        <f t="shared" si="47"/>
        <v>;;;</v>
      </c>
      <c r="AD78" s="2"/>
      <c r="AE78" s="2"/>
      <c r="AF78" s="2"/>
      <c r="AG78" s="2"/>
    </row>
    <row r="79" spans="1:33">
      <c r="A79" s="2">
        <v>78</v>
      </c>
      <c r="B79" s="61">
        <f t="shared" si="24"/>
        <v>44639</v>
      </c>
      <c r="C79" s="2">
        <f t="shared" si="25"/>
        <v>19</v>
      </c>
      <c r="D79" s="2">
        <f t="shared" si="26"/>
        <v>12</v>
      </c>
      <c r="E79" s="2" cm="1">
        <f t="array" ref="E79">INDEX(Kalender,C79,D79)</f>
        <v>12</v>
      </c>
      <c r="F79" s="2">
        <f>COUNTIF(E$2:E79,E79)-1</f>
        <v>0</v>
      </c>
      <c r="G79" s="2" t="str" cm="1">
        <f t="array" ref="G79">IF(YEAR(B79)=N('Kalender-Kehrwoche'!$D$7),INDEX(Person,E79,1),"")&amp;";;;;;;;"</f>
        <v>WHG-01; Thomann; Gerhard;;;;;;;</v>
      </c>
      <c r="H79" s="2" t="str" cm="1">
        <f t="array" ref="H79">TRIM(IFERROR(INDEX(J79:AC79,1,F79*3+1),""))&amp;" "</f>
        <v xml:space="preserve">WHG-01 </v>
      </c>
      <c r="I79" s="2">
        <f t="shared" si="27"/>
        <v>7</v>
      </c>
      <c r="J79" s="2" t="str">
        <f t="shared" si="28"/>
        <v>WHG-01</v>
      </c>
      <c r="K79" s="2" t="str">
        <f t="shared" si="29"/>
        <v xml:space="preserve"> Thomann; Gerhard;;;;;;;</v>
      </c>
      <c r="L79" s="2">
        <f t="shared" si="30"/>
        <v>9</v>
      </c>
      <c r="M79" s="2" t="str">
        <f t="shared" si="31"/>
        <v xml:space="preserve"> Thomann</v>
      </c>
      <c r="N79" s="2" t="str">
        <f t="shared" si="32"/>
        <v xml:space="preserve"> Gerhard;;;;;;;</v>
      </c>
      <c r="O79" s="2">
        <f t="shared" si="33"/>
        <v>9</v>
      </c>
      <c r="P79" s="2" t="str">
        <f t="shared" si="34"/>
        <v xml:space="preserve"> Gerhard</v>
      </c>
      <c r="Q79" s="2" t="str">
        <f t="shared" si="35"/>
        <v>;;;;;;</v>
      </c>
      <c r="R79" s="2">
        <f t="shared" si="36"/>
        <v>1</v>
      </c>
      <c r="S79" s="2" t="str">
        <f t="shared" si="37"/>
        <v/>
      </c>
      <c r="T79" s="2" t="str">
        <f t="shared" si="38"/>
        <v>;;;;;</v>
      </c>
      <c r="U79" s="2">
        <f t="shared" si="39"/>
        <v>1</v>
      </c>
      <c r="V79" s="2" t="str">
        <f t="shared" si="40"/>
        <v/>
      </c>
      <c r="W79" s="2" t="str">
        <f t="shared" si="41"/>
        <v>;;;;</v>
      </c>
      <c r="X79" s="2">
        <f t="shared" si="42"/>
        <v>1</v>
      </c>
      <c r="Y79" s="2" t="str">
        <f t="shared" si="43"/>
        <v/>
      </c>
      <c r="Z79" s="2" t="str">
        <f t="shared" si="44"/>
        <v>;;;</v>
      </c>
      <c r="AA79" s="2">
        <f t="shared" si="45"/>
        <v>1</v>
      </c>
      <c r="AB79" s="2" t="str">
        <f t="shared" si="46"/>
        <v/>
      </c>
      <c r="AC79" s="2" t="str">
        <f t="shared" si="47"/>
        <v>;;</v>
      </c>
      <c r="AD79" s="2"/>
      <c r="AE79" s="2"/>
      <c r="AF79" s="2"/>
      <c r="AG79" s="2"/>
    </row>
    <row r="80" spans="1:33">
      <c r="A80" s="2">
        <v>79</v>
      </c>
      <c r="B80" s="61">
        <f t="shared" si="24"/>
        <v>44640</v>
      </c>
      <c r="C80" s="2">
        <f t="shared" si="25"/>
        <v>20</v>
      </c>
      <c r="D80" s="2">
        <f t="shared" si="26"/>
        <v>12</v>
      </c>
      <c r="E80" s="2" cm="1">
        <f t="array" ref="E80">INDEX(Kalender,C80,D80)</f>
        <v>12</v>
      </c>
      <c r="F80" s="2">
        <f>COUNTIF(E$2:E80,E80)-1</f>
        <v>1</v>
      </c>
      <c r="G80" s="2" t="str" cm="1">
        <f t="array" ref="G80">IF(YEAR(B80)=N('Kalender-Kehrwoche'!$D$7),INDEX(Person,E80,1),"")&amp;";;;;;;;"</f>
        <v>WHG-01; Thomann; Gerhard;;;;;;;</v>
      </c>
      <c r="H80" s="2" t="str" cm="1">
        <f t="array" ref="H80">TRIM(IFERROR(INDEX(J80:AC80,1,F80*3+1),""))&amp;" "</f>
        <v xml:space="preserve">Thomann </v>
      </c>
      <c r="I80" s="2">
        <f t="shared" si="27"/>
        <v>7</v>
      </c>
      <c r="J80" s="2" t="str">
        <f t="shared" si="28"/>
        <v>WHG-01</v>
      </c>
      <c r="K80" s="2" t="str">
        <f t="shared" si="29"/>
        <v xml:space="preserve"> Thomann; Gerhard;;;;;;;</v>
      </c>
      <c r="L80" s="2">
        <f t="shared" si="30"/>
        <v>9</v>
      </c>
      <c r="M80" s="2" t="str">
        <f t="shared" si="31"/>
        <v xml:space="preserve"> Thomann</v>
      </c>
      <c r="N80" s="2" t="str">
        <f t="shared" si="32"/>
        <v xml:space="preserve"> Gerhard;;;;;;;</v>
      </c>
      <c r="O80" s="2">
        <f t="shared" si="33"/>
        <v>9</v>
      </c>
      <c r="P80" s="2" t="str">
        <f t="shared" si="34"/>
        <v xml:space="preserve"> Gerhard</v>
      </c>
      <c r="Q80" s="2" t="str">
        <f t="shared" si="35"/>
        <v>;;;;;;</v>
      </c>
      <c r="R80" s="2">
        <f t="shared" si="36"/>
        <v>1</v>
      </c>
      <c r="S80" s="2" t="str">
        <f t="shared" si="37"/>
        <v/>
      </c>
      <c r="T80" s="2" t="str">
        <f t="shared" si="38"/>
        <v>;;;;;</v>
      </c>
      <c r="U80" s="2">
        <f t="shared" si="39"/>
        <v>1</v>
      </c>
      <c r="V80" s="2" t="str">
        <f t="shared" si="40"/>
        <v/>
      </c>
      <c r="W80" s="2" t="str">
        <f t="shared" si="41"/>
        <v>;;;;</v>
      </c>
      <c r="X80" s="2">
        <f t="shared" si="42"/>
        <v>1</v>
      </c>
      <c r="Y80" s="2" t="str">
        <f t="shared" si="43"/>
        <v/>
      </c>
      <c r="Z80" s="2" t="str">
        <f t="shared" si="44"/>
        <v>;;;</v>
      </c>
      <c r="AA80" s="2">
        <f t="shared" si="45"/>
        <v>1</v>
      </c>
      <c r="AB80" s="2" t="str">
        <f t="shared" si="46"/>
        <v/>
      </c>
      <c r="AC80" s="2" t="str">
        <f t="shared" si="47"/>
        <v>;;</v>
      </c>
      <c r="AD80" s="2"/>
      <c r="AE80" s="2"/>
      <c r="AF80" s="2"/>
      <c r="AG80" s="2"/>
    </row>
    <row r="81" spans="1:33">
      <c r="A81" s="2">
        <v>80</v>
      </c>
      <c r="B81" s="61">
        <f t="shared" si="24"/>
        <v>44641</v>
      </c>
      <c r="C81" s="2">
        <f t="shared" si="25"/>
        <v>21</v>
      </c>
      <c r="D81" s="2">
        <f t="shared" si="26"/>
        <v>12</v>
      </c>
      <c r="E81" s="2" cm="1">
        <f t="array" ref="E81">INDEX(Kalender,C81,D81)</f>
        <v>12</v>
      </c>
      <c r="F81" s="2">
        <f>COUNTIF(E$2:E81,E81)-1</f>
        <v>2</v>
      </c>
      <c r="G81" s="2" t="str" cm="1">
        <f t="array" ref="G81">IF(YEAR(B81)=N('Kalender-Kehrwoche'!$D$7),INDEX(Person,E81,1),"")&amp;";;;;;;;"</f>
        <v>WHG-01; Thomann; Gerhard;;;;;;;</v>
      </c>
      <c r="H81" s="2" t="str" cm="1">
        <f t="array" ref="H81">TRIM(IFERROR(INDEX(J81:AC81,1,F81*3+1),""))&amp;" "</f>
        <v xml:space="preserve">Gerhard </v>
      </c>
      <c r="I81" s="2">
        <f t="shared" si="27"/>
        <v>7</v>
      </c>
      <c r="J81" s="2" t="str">
        <f t="shared" si="28"/>
        <v>WHG-01</v>
      </c>
      <c r="K81" s="2" t="str">
        <f t="shared" si="29"/>
        <v xml:space="preserve"> Thomann; Gerhard;;;;;;;</v>
      </c>
      <c r="L81" s="2">
        <f t="shared" si="30"/>
        <v>9</v>
      </c>
      <c r="M81" s="2" t="str">
        <f t="shared" si="31"/>
        <v xml:space="preserve"> Thomann</v>
      </c>
      <c r="N81" s="2" t="str">
        <f t="shared" si="32"/>
        <v xml:space="preserve"> Gerhard;;;;;;;</v>
      </c>
      <c r="O81" s="2">
        <f t="shared" si="33"/>
        <v>9</v>
      </c>
      <c r="P81" s="2" t="str">
        <f t="shared" si="34"/>
        <v xml:space="preserve"> Gerhard</v>
      </c>
      <c r="Q81" s="2" t="str">
        <f t="shared" si="35"/>
        <v>;;;;;;</v>
      </c>
      <c r="R81" s="2">
        <f t="shared" si="36"/>
        <v>1</v>
      </c>
      <c r="S81" s="2" t="str">
        <f t="shared" si="37"/>
        <v/>
      </c>
      <c r="T81" s="2" t="str">
        <f t="shared" si="38"/>
        <v>;;;;;</v>
      </c>
      <c r="U81" s="2">
        <f t="shared" si="39"/>
        <v>1</v>
      </c>
      <c r="V81" s="2" t="str">
        <f t="shared" si="40"/>
        <v/>
      </c>
      <c r="W81" s="2" t="str">
        <f t="shared" si="41"/>
        <v>;;;;</v>
      </c>
      <c r="X81" s="2">
        <f t="shared" si="42"/>
        <v>1</v>
      </c>
      <c r="Y81" s="2" t="str">
        <f t="shared" si="43"/>
        <v/>
      </c>
      <c r="Z81" s="2" t="str">
        <f t="shared" si="44"/>
        <v>;;;</v>
      </c>
      <c r="AA81" s="2">
        <f t="shared" si="45"/>
        <v>1</v>
      </c>
      <c r="AB81" s="2" t="str">
        <f t="shared" si="46"/>
        <v/>
      </c>
      <c r="AC81" s="2" t="str">
        <f t="shared" si="47"/>
        <v>;;</v>
      </c>
      <c r="AD81" s="2"/>
      <c r="AE81" s="2"/>
      <c r="AF81" s="2"/>
      <c r="AG81" s="2"/>
    </row>
    <row r="82" spans="1:33">
      <c r="A82" s="2">
        <v>81</v>
      </c>
      <c r="B82" s="61">
        <f t="shared" si="24"/>
        <v>44642</v>
      </c>
      <c r="C82" s="2">
        <f t="shared" si="25"/>
        <v>22</v>
      </c>
      <c r="D82" s="2">
        <f t="shared" si="26"/>
        <v>12</v>
      </c>
      <c r="E82" s="2" cm="1">
        <f t="array" ref="E82">INDEX(Kalender,C82,D82)</f>
        <v>12</v>
      </c>
      <c r="F82" s="2">
        <f>COUNTIF(E$2:E82,E82)-1</f>
        <v>3</v>
      </c>
      <c r="G82" s="2" t="str" cm="1">
        <f t="array" ref="G82">IF(YEAR(B82)=N('Kalender-Kehrwoche'!$D$7),INDEX(Person,E82,1),"")&amp;";;;;;;;"</f>
        <v>WHG-01; Thomann; Gerhard;;;;;;;</v>
      </c>
      <c r="H82" s="2" t="str" cm="1">
        <f t="array" ref="H82">TRIM(IFERROR(INDEX(J82:AC82,1,F82*3+1),""))&amp;" "</f>
        <v xml:space="preserve"> </v>
      </c>
      <c r="I82" s="2">
        <f t="shared" si="27"/>
        <v>7</v>
      </c>
      <c r="J82" s="2" t="str">
        <f t="shared" si="28"/>
        <v>WHG-01</v>
      </c>
      <c r="K82" s="2" t="str">
        <f t="shared" si="29"/>
        <v xml:space="preserve"> Thomann; Gerhard;;;;;;;</v>
      </c>
      <c r="L82" s="2">
        <f t="shared" si="30"/>
        <v>9</v>
      </c>
      <c r="M82" s="2" t="str">
        <f t="shared" si="31"/>
        <v xml:space="preserve"> Thomann</v>
      </c>
      <c r="N82" s="2" t="str">
        <f t="shared" si="32"/>
        <v xml:space="preserve"> Gerhard;;;;;;;</v>
      </c>
      <c r="O82" s="2">
        <f t="shared" si="33"/>
        <v>9</v>
      </c>
      <c r="P82" s="2" t="str">
        <f t="shared" si="34"/>
        <v xml:space="preserve"> Gerhard</v>
      </c>
      <c r="Q82" s="2" t="str">
        <f t="shared" si="35"/>
        <v>;;;;;;</v>
      </c>
      <c r="R82" s="2">
        <f t="shared" si="36"/>
        <v>1</v>
      </c>
      <c r="S82" s="2" t="str">
        <f t="shared" si="37"/>
        <v/>
      </c>
      <c r="T82" s="2" t="str">
        <f t="shared" si="38"/>
        <v>;;;;;</v>
      </c>
      <c r="U82" s="2">
        <f t="shared" si="39"/>
        <v>1</v>
      </c>
      <c r="V82" s="2" t="str">
        <f t="shared" si="40"/>
        <v/>
      </c>
      <c r="W82" s="2" t="str">
        <f t="shared" si="41"/>
        <v>;;;;</v>
      </c>
      <c r="X82" s="2">
        <f t="shared" si="42"/>
        <v>1</v>
      </c>
      <c r="Y82" s="2" t="str">
        <f t="shared" si="43"/>
        <v/>
      </c>
      <c r="Z82" s="2" t="str">
        <f t="shared" si="44"/>
        <v>;;;</v>
      </c>
      <c r="AA82" s="2">
        <f t="shared" si="45"/>
        <v>1</v>
      </c>
      <c r="AB82" s="2" t="str">
        <f t="shared" si="46"/>
        <v/>
      </c>
      <c r="AC82" s="2" t="str">
        <f t="shared" si="47"/>
        <v>;;</v>
      </c>
      <c r="AD82" s="2"/>
      <c r="AE82" s="2"/>
      <c r="AF82" s="2"/>
      <c r="AG82" s="2"/>
    </row>
    <row r="83" spans="1:33">
      <c r="A83" s="2">
        <v>82</v>
      </c>
      <c r="B83" s="61">
        <f t="shared" si="24"/>
        <v>44643</v>
      </c>
      <c r="C83" s="2">
        <f t="shared" si="25"/>
        <v>23</v>
      </c>
      <c r="D83" s="2">
        <f t="shared" si="26"/>
        <v>12</v>
      </c>
      <c r="E83" s="2" cm="1">
        <f t="array" ref="E83">INDEX(Kalender,C83,D83)</f>
        <v>12</v>
      </c>
      <c r="F83" s="2">
        <f>COUNTIF(E$2:E83,E83)-1</f>
        <v>4</v>
      </c>
      <c r="G83" s="2" t="str" cm="1">
        <f t="array" ref="G83">IF(YEAR(B83)=N('Kalender-Kehrwoche'!$D$7),INDEX(Person,E83,1),"")&amp;";;;;;;;"</f>
        <v>WHG-01; Thomann; Gerhard;;;;;;;</v>
      </c>
      <c r="H83" s="2" t="str" cm="1">
        <f t="array" ref="H83">TRIM(IFERROR(INDEX(J83:AC83,1,F83*3+1),""))&amp;" "</f>
        <v xml:space="preserve"> </v>
      </c>
      <c r="I83" s="2">
        <f t="shared" si="27"/>
        <v>7</v>
      </c>
      <c r="J83" s="2" t="str">
        <f t="shared" si="28"/>
        <v>WHG-01</v>
      </c>
      <c r="K83" s="2" t="str">
        <f t="shared" si="29"/>
        <v xml:space="preserve"> Thomann; Gerhard;;;;;;;</v>
      </c>
      <c r="L83" s="2">
        <f t="shared" si="30"/>
        <v>9</v>
      </c>
      <c r="M83" s="2" t="str">
        <f t="shared" si="31"/>
        <v xml:space="preserve"> Thomann</v>
      </c>
      <c r="N83" s="2" t="str">
        <f t="shared" si="32"/>
        <v xml:space="preserve"> Gerhard;;;;;;;</v>
      </c>
      <c r="O83" s="2">
        <f t="shared" si="33"/>
        <v>9</v>
      </c>
      <c r="P83" s="2" t="str">
        <f t="shared" si="34"/>
        <v xml:space="preserve"> Gerhard</v>
      </c>
      <c r="Q83" s="2" t="str">
        <f t="shared" si="35"/>
        <v>;;;;;;</v>
      </c>
      <c r="R83" s="2">
        <f t="shared" si="36"/>
        <v>1</v>
      </c>
      <c r="S83" s="2" t="str">
        <f t="shared" si="37"/>
        <v/>
      </c>
      <c r="T83" s="2" t="str">
        <f t="shared" si="38"/>
        <v>;;;;;</v>
      </c>
      <c r="U83" s="2">
        <f t="shared" si="39"/>
        <v>1</v>
      </c>
      <c r="V83" s="2" t="str">
        <f t="shared" si="40"/>
        <v/>
      </c>
      <c r="W83" s="2" t="str">
        <f t="shared" si="41"/>
        <v>;;;;</v>
      </c>
      <c r="X83" s="2">
        <f t="shared" si="42"/>
        <v>1</v>
      </c>
      <c r="Y83" s="2" t="str">
        <f t="shared" si="43"/>
        <v/>
      </c>
      <c r="Z83" s="2" t="str">
        <f t="shared" si="44"/>
        <v>;;;</v>
      </c>
      <c r="AA83" s="2">
        <f t="shared" si="45"/>
        <v>1</v>
      </c>
      <c r="AB83" s="2" t="str">
        <f t="shared" si="46"/>
        <v/>
      </c>
      <c r="AC83" s="2" t="str">
        <f t="shared" si="47"/>
        <v>;;</v>
      </c>
      <c r="AD83" s="2"/>
      <c r="AE83" s="2"/>
      <c r="AF83" s="2"/>
      <c r="AG83" s="2"/>
    </row>
    <row r="84" spans="1:33">
      <c r="A84" s="2">
        <v>83</v>
      </c>
      <c r="B84" s="61">
        <f t="shared" si="24"/>
        <v>44644</v>
      </c>
      <c r="C84" s="2">
        <f t="shared" si="25"/>
        <v>24</v>
      </c>
      <c r="D84" s="2">
        <f t="shared" si="26"/>
        <v>12</v>
      </c>
      <c r="E84" s="2" cm="1">
        <f t="array" ref="E84">INDEX(Kalender,C84,D84)</f>
        <v>12</v>
      </c>
      <c r="F84" s="2">
        <f>COUNTIF(E$2:E84,E84)-1</f>
        <v>5</v>
      </c>
      <c r="G84" s="2" t="str" cm="1">
        <f t="array" ref="G84">IF(YEAR(B84)=N('Kalender-Kehrwoche'!$D$7),INDEX(Person,E84,1),"")&amp;";;;;;;;"</f>
        <v>WHG-01; Thomann; Gerhard;;;;;;;</v>
      </c>
      <c r="H84" s="2" t="str" cm="1">
        <f t="array" ref="H84">TRIM(IFERROR(INDEX(J84:AC84,1,F84*3+1),""))&amp;" "</f>
        <v xml:space="preserve"> </v>
      </c>
      <c r="I84" s="2">
        <f t="shared" si="27"/>
        <v>7</v>
      </c>
      <c r="J84" s="2" t="str">
        <f t="shared" si="28"/>
        <v>WHG-01</v>
      </c>
      <c r="K84" s="2" t="str">
        <f t="shared" si="29"/>
        <v xml:space="preserve"> Thomann; Gerhard;;;;;;;</v>
      </c>
      <c r="L84" s="2">
        <f t="shared" si="30"/>
        <v>9</v>
      </c>
      <c r="M84" s="2" t="str">
        <f t="shared" si="31"/>
        <v xml:space="preserve"> Thomann</v>
      </c>
      <c r="N84" s="2" t="str">
        <f t="shared" si="32"/>
        <v xml:space="preserve"> Gerhard;;;;;;;</v>
      </c>
      <c r="O84" s="2">
        <f t="shared" si="33"/>
        <v>9</v>
      </c>
      <c r="P84" s="2" t="str">
        <f t="shared" si="34"/>
        <v xml:space="preserve"> Gerhard</v>
      </c>
      <c r="Q84" s="2" t="str">
        <f t="shared" si="35"/>
        <v>;;;;;;</v>
      </c>
      <c r="R84" s="2">
        <f t="shared" si="36"/>
        <v>1</v>
      </c>
      <c r="S84" s="2" t="str">
        <f t="shared" si="37"/>
        <v/>
      </c>
      <c r="T84" s="2" t="str">
        <f t="shared" si="38"/>
        <v>;;;;;</v>
      </c>
      <c r="U84" s="2">
        <f t="shared" si="39"/>
        <v>1</v>
      </c>
      <c r="V84" s="2" t="str">
        <f t="shared" si="40"/>
        <v/>
      </c>
      <c r="W84" s="2" t="str">
        <f t="shared" si="41"/>
        <v>;;;;</v>
      </c>
      <c r="X84" s="2">
        <f t="shared" si="42"/>
        <v>1</v>
      </c>
      <c r="Y84" s="2" t="str">
        <f t="shared" si="43"/>
        <v/>
      </c>
      <c r="Z84" s="2" t="str">
        <f t="shared" si="44"/>
        <v>;;;</v>
      </c>
      <c r="AA84" s="2">
        <f t="shared" si="45"/>
        <v>1</v>
      </c>
      <c r="AB84" s="2" t="str">
        <f t="shared" si="46"/>
        <v/>
      </c>
      <c r="AC84" s="2" t="str">
        <f t="shared" si="47"/>
        <v>;;</v>
      </c>
      <c r="AD84" s="2"/>
      <c r="AE84" s="2"/>
      <c r="AF84" s="2"/>
      <c r="AG84" s="2"/>
    </row>
    <row r="85" spans="1:33">
      <c r="A85" s="2">
        <v>84</v>
      </c>
      <c r="B85" s="61">
        <f t="shared" si="24"/>
        <v>44645</v>
      </c>
      <c r="C85" s="2">
        <f t="shared" si="25"/>
        <v>25</v>
      </c>
      <c r="D85" s="2">
        <f t="shared" si="26"/>
        <v>12</v>
      </c>
      <c r="E85" s="2" cm="1">
        <f t="array" ref="E85">INDEX(Kalender,C85,D85)</f>
        <v>12</v>
      </c>
      <c r="F85" s="2">
        <f>COUNTIF(E$2:E85,E85)-1</f>
        <v>6</v>
      </c>
      <c r="G85" s="2" t="str" cm="1">
        <f t="array" ref="G85">IF(YEAR(B85)=N('Kalender-Kehrwoche'!$D$7),INDEX(Person,E85,1),"")&amp;";;;;;;;"</f>
        <v>WHG-01; Thomann; Gerhard;;;;;;;</v>
      </c>
      <c r="H85" s="2" t="str" cm="1">
        <f t="array" ref="H85">TRIM(IFERROR(INDEX(J85:AC85,1,F85*3+1),""))&amp;" "</f>
        <v xml:space="preserve"> </v>
      </c>
      <c r="I85" s="2">
        <f t="shared" si="27"/>
        <v>7</v>
      </c>
      <c r="J85" s="2" t="str">
        <f t="shared" si="28"/>
        <v>WHG-01</v>
      </c>
      <c r="K85" s="2" t="str">
        <f t="shared" si="29"/>
        <v xml:space="preserve"> Thomann; Gerhard;;;;;;;</v>
      </c>
      <c r="L85" s="2">
        <f t="shared" si="30"/>
        <v>9</v>
      </c>
      <c r="M85" s="2" t="str">
        <f t="shared" si="31"/>
        <v xml:space="preserve"> Thomann</v>
      </c>
      <c r="N85" s="2" t="str">
        <f t="shared" si="32"/>
        <v xml:space="preserve"> Gerhard;;;;;;;</v>
      </c>
      <c r="O85" s="2">
        <f t="shared" si="33"/>
        <v>9</v>
      </c>
      <c r="P85" s="2" t="str">
        <f t="shared" si="34"/>
        <v xml:space="preserve"> Gerhard</v>
      </c>
      <c r="Q85" s="2" t="str">
        <f t="shared" si="35"/>
        <v>;;;;;;</v>
      </c>
      <c r="R85" s="2">
        <f t="shared" si="36"/>
        <v>1</v>
      </c>
      <c r="S85" s="2" t="str">
        <f t="shared" si="37"/>
        <v/>
      </c>
      <c r="T85" s="2" t="str">
        <f t="shared" si="38"/>
        <v>;;;;;</v>
      </c>
      <c r="U85" s="2">
        <f t="shared" si="39"/>
        <v>1</v>
      </c>
      <c r="V85" s="2" t="str">
        <f t="shared" si="40"/>
        <v/>
      </c>
      <c r="W85" s="2" t="str">
        <f t="shared" si="41"/>
        <v>;;;;</v>
      </c>
      <c r="X85" s="2">
        <f t="shared" si="42"/>
        <v>1</v>
      </c>
      <c r="Y85" s="2" t="str">
        <f t="shared" si="43"/>
        <v/>
      </c>
      <c r="Z85" s="2" t="str">
        <f t="shared" si="44"/>
        <v>;;;</v>
      </c>
      <c r="AA85" s="2">
        <f t="shared" si="45"/>
        <v>1</v>
      </c>
      <c r="AB85" s="2" t="str">
        <f t="shared" si="46"/>
        <v/>
      </c>
      <c r="AC85" s="2" t="str">
        <f t="shared" si="47"/>
        <v>;;</v>
      </c>
      <c r="AD85" s="2"/>
      <c r="AE85" s="2"/>
      <c r="AF85" s="2"/>
      <c r="AG85" s="2"/>
    </row>
    <row r="86" spans="1:33">
      <c r="A86" s="2">
        <v>85</v>
      </c>
      <c r="B86" s="61">
        <f t="shared" si="24"/>
        <v>44646</v>
      </c>
      <c r="C86" s="2">
        <f t="shared" si="25"/>
        <v>26</v>
      </c>
      <c r="D86" s="2">
        <f t="shared" si="26"/>
        <v>12</v>
      </c>
      <c r="E86" s="2" cm="1">
        <f t="array" ref="E86">INDEX(Kalender,C86,D86)</f>
        <v>13</v>
      </c>
      <c r="F86" s="2">
        <f>COUNTIF(E$2:E86,E86)-1</f>
        <v>0</v>
      </c>
      <c r="G86" s="2" t="str" cm="1">
        <f t="array" ref="G86">IF(YEAR(B86)=N('Kalender-Kehrwoche'!$D$7),INDEX(Person,E86,1),"")&amp;";;;;;;;"</f>
        <v>Ingolf; Matys; Tel.: 0761; 881 4402;;;;;;;</v>
      </c>
      <c r="H86" s="2" t="str" cm="1">
        <f t="array" ref="H86">TRIM(IFERROR(INDEX(J86:AC86,1,F86*3+1),""))&amp;" "</f>
        <v xml:space="preserve">Ingolf </v>
      </c>
      <c r="I86" s="2">
        <f t="shared" si="27"/>
        <v>7</v>
      </c>
      <c r="J86" s="2" t="str">
        <f t="shared" si="28"/>
        <v>Ingolf</v>
      </c>
      <c r="K86" s="2" t="str">
        <f t="shared" si="29"/>
        <v xml:space="preserve"> Matys; Tel.: 0761; 881 4402;;;;;;;</v>
      </c>
      <c r="L86" s="2">
        <f t="shared" si="30"/>
        <v>7</v>
      </c>
      <c r="M86" s="2" t="str">
        <f t="shared" si="31"/>
        <v xml:space="preserve"> Matys</v>
      </c>
      <c r="N86" s="2" t="str">
        <f t="shared" si="32"/>
        <v xml:space="preserve"> Tel.: 0761; 881 4402;;;;;;;</v>
      </c>
      <c r="O86" s="2">
        <f t="shared" si="33"/>
        <v>12</v>
      </c>
      <c r="P86" s="2" t="str">
        <f t="shared" si="34"/>
        <v xml:space="preserve"> Tel.: 0761</v>
      </c>
      <c r="Q86" s="2" t="str">
        <f t="shared" si="35"/>
        <v xml:space="preserve"> 881 4402;;;;;;;</v>
      </c>
      <c r="R86" s="2">
        <f t="shared" si="36"/>
        <v>10</v>
      </c>
      <c r="S86" s="2" t="str">
        <f t="shared" si="37"/>
        <v xml:space="preserve"> 881 4402</v>
      </c>
      <c r="T86" s="2" t="str">
        <f t="shared" si="38"/>
        <v>;;;;;;</v>
      </c>
      <c r="U86" s="2">
        <f t="shared" si="39"/>
        <v>1</v>
      </c>
      <c r="V86" s="2" t="str">
        <f t="shared" si="40"/>
        <v/>
      </c>
      <c r="W86" s="2" t="str">
        <f t="shared" si="41"/>
        <v>;;;;;</v>
      </c>
      <c r="X86" s="2">
        <f t="shared" si="42"/>
        <v>1</v>
      </c>
      <c r="Y86" s="2" t="str">
        <f t="shared" si="43"/>
        <v/>
      </c>
      <c r="Z86" s="2" t="str">
        <f t="shared" si="44"/>
        <v>;;;;</v>
      </c>
      <c r="AA86" s="2">
        <f t="shared" si="45"/>
        <v>1</v>
      </c>
      <c r="AB86" s="2" t="str">
        <f t="shared" si="46"/>
        <v/>
      </c>
      <c r="AC86" s="2" t="str">
        <f t="shared" si="47"/>
        <v>;;;</v>
      </c>
      <c r="AD86" s="2"/>
      <c r="AE86" s="2"/>
      <c r="AF86" s="2"/>
      <c r="AG86" s="2"/>
    </row>
    <row r="87" spans="1:33">
      <c r="A87" s="2">
        <v>86</v>
      </c>
      <c r="B87" s="61">
        <f t="shared" si="24"/>
        <v>44647</v>
      </c>
      <c r="C87" s="2">
        <f t="shared" si="25"/>
        <v>27</v>
      </c>
      <c r="D87" s="2">
        <f t="shared" si="26"/>
        <v>12</v>
      </c>
      <c r="E87" s="2" cm="1">
        <f t="array" ref="E87">INDEX(Kalender,C87,D87)</f>
        <v>13</v>
      </c>
      <c r="F87" s="2">
        <f>COUNTIF(E$2:E87,E87)-1</f>
        <v>1</v>
      </c>
      <c r="G87" s="2" t="str" cm="1">
        <f t="array" ref="G87">IF(YEAR(B87)=N('Kalender-Kehrwoche'!$D$7),INDEX(Person,E87,1),"")&amp;";;;;;;;"</f>
        <v>Ingolf; Matys; Tel.: 0761; 881 4402;;;;;;;</v>
      </c>
      <c r="H87" s="2" t="str" cm="1">
        <f t="array" ref="H87">TRIM(IFERROR(INDEX(J87:AC87,1,F87*3+1),""))&amp;" "</f>
        <v xml:space="preserve">Matys </v>
      </c>
      <c r="I87" s="2">
        <f t="shared" si="27"/>
        <v>7</v>
      </c>
      <c r="J87" s="2" t="str">
        <f t="shared" si="28"/>
        <v>Ingolf</v>
      </c>
      <c r="K87" s="2" t="str">
        <f t="shared" si="29"/>
        <v xml:space="preserve"> Matys; Tel.: 0761; 881 4402;;;;;;;</v>
      </c>
      <c r="L87" s="2">
        <f t="shared" si="30"/>
        <v>7</v>
      </c>
      <c r="M87" s="2" t="str">
        <f t="shared" si="31"/>
        <v xml:space="preserve"> Matys</v>
      </c>
      <c r="N87" s="2" t="str">
        <f t="shared" si="32"/>
        <v xml:space="preserve"> Tel.: 0761; 881 4402;;;;;;;</v>
      </c>
      <c r="O87" s="2">
        <f t="shared" si="33"/>
        <v>12</v>
      </c>
      <c r="P87" s="2" t="str">
        <f t="shared" si="34"/>
        <v xml:space="preserve"> Tel.: 0761</v>
      </c>
      <c r="Q87" s="2" t="str">
        <f t="shared" si="35"/>
        <v xml:space="preserve"> 881 4402;;;;;;;</v>
      </c>
      <c r="R87" s="2">
        <f t="shared" si="36"/>
        <v>10</v>
      </c>
      <c r="S87" s="2" t="str">
        <f t="shared" si="37"/>
        <v xml:space="preserve"> 881 4402</v>
      </c>
      <c r="T87" s="2" t="str">
        <f t="shared" si="38"/>
        <v>;;;;;;</v>
      </c>
      <c r="U87" s="2">
        <f t="shared" si="39"/>
        <v>1</v>
      </c>
      <c r="V87" s="2" t="str">
        <f t="shared" si="40"/>
        <v/>
      </c>
      <c r="W87" s="2" t="str">
        <f t="shared" si="41"/>
        <v>;;;;;</v>
      </c>
      <c r="X87" s="2">
        <f t="shared" si="42"/>
        <v>1</v>
      </c>
      <c r="Y87" s="2" t="str">
        <f t="shared" si="43"/>
        <v/>
      </c>
      <c r="Z87" s="2" t="str">
        <f t="shared" si="44"/>
        <v>;;;;</v>
      </c>
      <c r="AA87" s="2">
        <f t="shared" si="45"/>
        <v>1</v>
      </c>
      <c r="AB87" s="2" t="str">
        <f t="shared" si="46"/>
        <v/>
      </c>
      <c r="AC87" s="2" t="str">
        <f t="shared" si="47"/>
        <v>;;;</v>
      </c>
      <c r="AD87" s="2"/>
      <c r="AE87" s="2"/>
      <c r="AF87" s="2"/>
      <c r="AG87" s="2"/>
    </row>
    <row r="88" spans="1:33">
      <c r="A88" s="2">
        <v>87</v>
      </c>
      <c r="B88" s="61">
        <f t="shared" si="24"/>
        <v>44648</v>
      </c>
      <c r="C88" s="2">
        <f t="shared" si="25"/>
        <v>28</v>
      </c>
      <c r="D88" s="2">
        <f t="shared" si="26"/>
        <v>12</v>
      </c>
      <c r="E88" s="2" cm="1">
        <f t="array" ref="E88">INDEX(Kalender,C88,D88)</f>
        <v>13</v>
      </c>
      <c r="F88" s="2">
        <f>COUNTIF(E$2:E88,E88)-1</f>
        <v>2</v>
      </c>
      <c r="G88" s="2" t="str" cm="1">
        <f t="array" ref="G88">IF(YEAR(B88)=N('Kalender-Kehrwoche'!$D$7),INDEX(Person,E88,1),"")&amp;";;;;;;;"</f>
        <v>Ingolf; Matys; Tel.: 0761; 881 4402;;;;;;;</v>
      </c>
      <c r="H88" s="2" t="str" cm="1">
        <f t="array" ref="H88">TRIM(IFERROR(INDEX(J88:AC88,1,F88*3+1),""))&amp;" "</f>
        <v xml:space="preserve">Tel.: 0761 </v>
      </c>
      <c r="I88" s="2">
        <f t="shared" si="27"/>
        <v>7</v>
      </c>
      <c r="J88" s="2" t="str">
        <f t="shared" si="28"/>
        <v>Ingolf</v>
      </c>
      <c r="K88" s="2" t="str">
        <f t="shared" si="29"/>
        <v xml:space="preserve"> Matys; Tel.: 0761; 881 4402;;;;;;;</v>
      </c>
      <c r="L88" s="2">
        <f t="shared" si="30"/>
        <v>7</v>
      </c>
      <c r="M88" s="2" t="str">
        <f t="shared" si="31"/>
        <v xml:space="preserve"> Matys</v>
      </c>
      <c r="N88" s="2" t="str">
        <f t="shared" si="32"/>
        <v xml:space="preserve"> Tel.: 0761; 881 4402;;;;;;;</v>
      </c>
      <c r="O88" s="2">
        <f t="shared" si="33"/>
        <v>12</v>
      </c>
      <c r="P88" s="2" t="str">
        <f t="shared" si="34"/>
        <v xml:space="preserve"> Tel.: 0761</v>
      </c>
      <c r="Q88" s="2" t="str">
        <f t="shared" si="35"/>
        <v xml:space="preserve"> 881 4402;;;;;;;</v>
      </c>
      <c r="R88" s="2">
        <f t="shared" si="36"/>
        <v>10</v>
      </c>
      <c r="S88" s="2" t="str">
        <f t="shared" si="37"/>
        <v xml:space="preserve"> 881 4402</v>
      </c>
      <c r="T88" s="2" t="str">
        <f t="shared" si="38"/>
        <v>;;;;;;</v>
      </c>
      <c r="U88" s="2">
        <f t="shared" si="39"/>
        <v>1</v>
      </c>
      <c r="V88" s="2" t="str">
        <f t="shared" si="40"/>
        <v/>
      </c>
      <c r="W88" s="2" t="str">
        <f t="shared" si="41"/>
        <v>;;;;;</v>
      </c>
      <c r="X88" s="2">
        <f t="shared" si="42"/>
        <v>1</v>
      </c>
      <c r="Y88" s="2" t="str">
        <f t="shared" si="43"/>
        <v/>
      </c>
      <c r="Z88" s="2" t="str">
        <f t="shared" si="44"/>
        <v>;;;;</v>
      </c>
      <c r="AA88" s="2">
        <f t="shared" si="45"/>
        <v>1</v>
      </c>
      <c r="AB88" s="2" t="str">
        <f t="shared" si="46"/>
        <v/>
      </c>
      <c r="AC88" s="2" t="str">
        <f t="shared" si="47"/>
        <v>;;;</v>
      </c>
      <c r="AD88" s="2"/>
      <c r="AE88" s="2"/>
      <c r="AF88" s="2"/>
      <c r="AG88" s="2"/>
    </row>
    <row r="89" spans="1:33">
      <c r="A89" s="2">
        <v>88</v>
      </c>
      <c r="B89" s="61">
        <f t="shared" si="24"/>
        <v>44649</v>
      </c>
      <c r="C89" s="2">
        <f t="shared" si="25"/>
        <v>29</v>
      </c>
      <c r="D89" s="2">
        <f t="shared" si="26"/>
        <v>12</v>
      </c>
      <c r="E89" s="2" cm="1">
        <f t="array" ref="E89">INDEX(Kalender,C89,D89)</f>
        <v>13</v>
      </c>
      <c r="F89" s="2">
        <f>COUNTIF(E$2:E89,E89)-1</f>
        <v>3</v>
      </c>
      <c r="G89" s="2" t="str" cm="1">
        <f t="array" ref="G89">IF(YEAR(B89)=N('Kalender-Kehrwoche'!$D$7),INDEX(Person,E89,1),"")&amp;";;;;;;;"</f>
        <v>Ingolf; Matys; Tel.: 0761; 881 4402;;;;;;;</v>
      </c>
      <c r="H89" s="2" t="str" cm="1">
        <f t="array" ref="H89">TRIM(IFERROR(INDEX(J89:AC89,1,F89*3+1),""))&amp;" "</f>
        <v xml:space="preserve">881 4402 </v>
      </c>
      <c r="I89" s="2">
        <f t="shared" si="27"/>
        <v>7</v>
      </c>
      <c r="J89" s="2" t="str">
        <f t="shared" si="28"/>
        <v>Ingolf</v>
      </c>
      <c r="K89" s="2" t="str">
        <f t="shared" si="29"/>
        <v xml:space="preserve"> Matys; Tel.: 0761; 881 4402;;;;;;;</v>
      </c>
      <c r="L89" s="2">
        <f t="shared" si="30"/>
        <v>7</v>
      </c>
      <c r="M89" s="2" t="str">
        <f t="shared" si="31"/>
        <v xml:space="preserve"> Matys</v>
      </c>
      <c r="N89" s="2" t="str">
        <f t="shared" si="32"/>
        <v xml:space="preserve"> Tel.: 0761; 881 4402;;;;;;;</v>
      </c>
      <c r="O89" s="2">
        <f t="shared" si="33"/>
        <v>12</v>
      </c>
      <c r="P89" s="2" t="str">
        <f t="shared" si="34"/>
        <v xml:space="preserve"> Tel.: 0761</v>
      </c>
      <c r="Q89" s="2" t="str">
        <f t="shared" si="35"/>
        <v xml:space="preserve"> 881 4402;;;;;;;</v>
      </c>
      <c r="R89" s="2">
        <f t="shared" si="36"/>
        <v>10</v>
      </c>
      <c r="S89" s="2" t="str">
        <f t="shared" si="37"/>
        <v xml:space="preserve"> 881 4402</v>
      </c>
      <c r="T89" s="2" t="str">
        <f t="shared" si="38"/>
        <v>;;;;;;</v>
      </c>
      <c r="U89" s="2">
        <f t="shared" si="39"/>
        <v>1</v>
      </c>
      <c r="V89" s="2" t="str">
        <f t="shared" si="40"/>
        <v/>
      </c>
      <c r="W89" s="2" t="str">
        <f t="shared" si="41"/>
        <v>;;;;;</v>
      </c>
      <c r="X89" s="2">
        <f t="shared" si="42"/>
        <v>1</v>
      </c>
      <c r="Y89" s="2" t="str">
        <f t="shared" si="43"/>
        <v/>
      </c>
      <c r="Z89" s="2" t="str">
        <f t="shared" si="44"/>
        <v>;;;;</v>
      </c>
      <c r="AA89" s="2">
        <f t="shared" si="45"/>
        <v>1</v>
      </c>
      <c r="AB89" s="2" t="str">
        <f t="shared" si="46"/>
        <v/>
      </c>
      <c r="AC89" s="2" t="str">
        <f t="shared" si="47"/>
        <v>;;;</v>
      </c>
      <c r="AD89" s="2"/>
      <c r="AE89" s="2"/>
      <c r="AF89" s="2"/>
      <c r="AG89" s="2"/>
    </row>
    <row r="90" spans="1:33">
      <c r="A90" s="2">
        <v>89</v>
      </c>
      <c r="B90" s="61">
        <f t="shared" si="24"/>
        <v>44650</v>
      </c>
      <c r="C90" s="2">
        <f t="shared" si="25"/>
        <v>30</v>
      </c>
      <c r="D90" s="2">
        <f t="shared" si="26"/>
        <v>12</v>
      </c>
      <c r="E90" s="2" cm="1">
        <f t="array" ref="E90">INDEX(Kalender,C90,D90)</f>
        <v>13</v>
      </c>
      <c r="F90" s="2">
        <f>COUNTIF(E$2:E90,E90)-1</f>
        <v>4</v>
      </c>
      <c r="G90" s="2" t="str" cm="1">
        <f t="array" ref="G90">IF(YEAR(B90)=N('Kalender-Kehrwoche'!$D$7),INDEX(Person,E90,1),"")&amp;";;;;;;;"</f>
        <v>Ingolf; Matys; Tel.: 0761; 881 4402;;;;;;;</v>
      </c>
      <c r="H90" s="2" t="str" cm="1">
        <f t="array" ref="H90">TRIM(IFERROR(INDEX(J90:AC90,1,F90*3+1),""))&amp;" "</f>
        <v xml:space="preserve"> </v>
      </c>
      <c r="I90" s="2">
        <f t="shared" si="27"/>
        <v>7</v>
      </c>
      <c r="J90" s="2" t="str">
        <f t="shared" si="28"/>
        <v>Ingolf</v>
      </c>
      <c r="K90" s="2" t="str">
        <f t="shared" si="29"/>
        <v xml:space="preserve"> Matys; Tel.: 0761; 881 4402;;;;;;;</v>
      </c>
      <c r="L90" s="2">
        <f t="shared" si="30"/>
        <v>7</v>
      </c>
      <c r="M90" s="2" t="str">
        <f t="shared" si="31"/>
        <v xml:space="preserve"> Matys</v>
      </c>
      <c r="N90" s="2" t="str">
        <f t="shared" si="32"/>
        <v xml:space="preserve"> Tel.: 0761; 881 4402;;;;;;;</v>
      </c>
      <c r="O90" s="2">
        <f t="shared" si="33"/>
        <v>12</v>
      </c>
      <c r="P90" s="2" t="str">
        <f t="shared" si="34"/>
        <v xml:space="preserve"> Tel.: 0761</v>
      </c>
      <c r="Q90" s="2" t="str">
        <f t="shared" si="35"/>
        <v xml:space="preserve"> 881 4402;;;;;;;</v>
      </c>
      <c r="R90" s="2">
        <f t="shared" si="36"/>
        <v>10</v>
      </c>
      <c r="S90" s="2" t="str">
        <f t="shared" si="37"/>
        <v xml:space="preserve"> 881 4402</v>
      </c>
      <c r="T90" s="2" t="str">
        <f t="shared" si="38"/>
        <v>;;;;;;</v>
      </c>
      <c r="U90" s="2">
        <f t="shared" si="39"/>
        <v>1</v>
      </c>
      <c r="V90" s="2" t="str">
        <f t="shared" si="40"/>
        <v/>
      </c>
      <c r="W90" s="2" t="str">
        <f t="shared" si="41"/>
        <v>;;;;;</v>
      </c>
      <c r="X90" s="2">
        <f t="shared" si="42"/>
        <v>1</v>
      </c>
      <c r="Y90" s="2" t="str">
        <f t="shared" si="43"/>
        <v/>
      </c>
      <c r="Z90" s="2" t="str">
        <f t="shared" si="44"/>
        <v>;;;;</v>
      </c>
      <c r="AA90" s="2">
        <f t="shared" si="45"/>
        <v>1</v>
      </c>
      <c r="AB90" s="2" t="str">
        <f t="shared" si="46"/>
        <v/>
      </c>
      <c r="AC90" s="2" t="str">
        <f t="shared" si="47"/>
        <v>;;;</v>
      </c>
      <c r="AD90" s="2"/>
      <c r="AE90" s="2"/>
      <c r="AF90" s="2"/>
      <c r="AG90" s="2"/>
    </row>
    <row r="91" spans="1:33">
      <c r="A91" s="2">
        <v>90</v>
      </c>
      <c r="B91" s="61">
        <f t="shared" si="24"/>
        <v>44651</v>
      </c>
      <c r="C91" s="2">
        <f t="shared" si="25"/>
        <v>31</v>
      </c>
      <c r="D91" s="2">
        <f t="shared" si="26"/>
        <v>12</v>
      </c>
      <c r="E91" s="2" cm="1">
        <f t="array" ref="E91">INDEX(Kalender,C91,D91)</f>
        <v>13</v>
      </c>
      <c r="F91" s="2">
        <f>COUNTIF(E$2:E91,E91)-1</f>
        <v>5</v>
      </c>
      <c r="G91" s="2" t="str" cm="1">
        <f t="array" ref="G91">IF(YEAR(B91)=N('Kalender-Kehrwoche'!$D$7),INDEX(Person,E91,1),"")&amp;";;;;;;;"</f>
        <v>Ingolf; Matys; Tel.: 0761; 881 4402;;;;;;;</v>
      </c>
      <c r="H91" s="2" t="str" cm="1">
        <f t="array" ref="H91">TRIM(IFERROR(INDEX(J91:AC91,1,F91*3+1),""))&amp;" "</f>
        <v xml:space="preserve"> </v>
      </c>
      <c r="I91" s="2">
        <f t="shared" si="27"/>
        <v>7</v>
      </c>
      <c r="J91" s="2" t="str">
        <f t="shared" si="28"/>
        <v>Ingolf</v>
      </c>
      <c r="K91" s="2" t="str">
        <f t="shared" si="29"/>
        <v xml:space="preserve"> Matys; Tel.: 0761; 881 4402;;;;;;;</v>
      </c>
      <c r="L91" s="2">
        <f t="shared" si="30"/>
        <v>7</v>
      </c>
      <c r="M91" s="2" t="str">
        <f t="shared" si="31"/>
        <v xml:space="preserve"> Matys</v>
      </c>
      <c r="N91" s="2" t="str">
        <f t="shared" si="32"/>
        <v xml:space="preserve"> Tel.: 0761; 881 4402;;;;;;;</v>
      </c>
      <c r="O91" s="2">
        <f t="shared" si="33"/>
        <v>12</v>
      </c>
      <c r="P91" s="2" t="str">
        <f t="shared" si="34"/>
        <v xml:space="preserve"> Tel.: 0761</v>
      </c>
      <c r="Q91" s="2" t="str">
        <f t="shared" si="35"/>
        <v xml:space="preserve"> 881 4402;;;;;;;</v>
      </c>
      <c r="R91" s="2">
        <f t="shared" si="36"/>
        <v>10</v>
      </c>
      <c r="S91" s="2" t="str">
        <f t="shared" si="37"/>
        <v xml:space="preserve"> 881 4402</v>
      </c>
      <c r="T91" s="2" t="str">
        <f t="shared" si="38"/>
        <v>;;;;;;</v>
      </c>
      <c r="U91" s="2">
        <f t="shared" si="39"/>
        <v>1</v>
      </c>
      <c r="V91" s="2" t="str">
        <f t="shared" si="40"/>
        <v/>
      </c>
      <c r="W91" s="2" t="str">
        <f t="shared" si="41"/>
        <v>;;;;;</v>
      </c>
      <c r="X91" s="2">
        <f t="shared" si="42"/>
        <v>1</v>
      </c>
      <c r="Y91" s="2" t="str">
        <f t="shared" si="43"/>
        <v/>
      </c>
      <c r="Z91" s="2" t="str">
        <f t="shared" si="44"/>
        <v>;;;;</v>
      </c>
      <c r="AA91" s="2">
        <f t="shared" si="45"/>
        <v>1</v>
      </c>
      <c r="AB91" s="2" t="str">
        <f t="shared" si="46"/>
        <v/>
      </c>
      <c r="AC91" s="2" t="str">
        <f t="shared" si="47"/>
        <v>;;;</v>
      </c>
      <c r="AD91" s="2"/>
      <c r="AE91" s="2"/>
      <c r="AF91" s="2"/>
      <c r="AG91" s="2"/>
    </row>
    <row r="92" spans="1:33">
      <c r="A92" s="2">
        <v>91</v>
      </c>
      <c r="B92" s="61">
        <f t="shared" si="24"/>
        <v>44652</v>
      </c>
      <c r="C92" s="2">
        <f t="shared" si="25"/>
        <v>1</v>
      </c>
      <c r="D92" s="2">
        <f t="shared" si="26"/>
        <v>16</v>
      </c>
      <c r="E92" s="2" cm="1">
        <f t="array" ref="E92">INDEX(Kalender,C92,D92)</f>
        <v>13</v>
      </c>
      <c r="F92" s="2">
        <f>COUNTIF(E$2:E92,E92)-1</f>
        <v>6</v>
      </c>
      <c r="G92" s="2" t="str" cm="1">
        <f t="array" ref="G92">IF(YEAR(B92)=N('Kalender-Kehrwoche'!$D$7),INDEX(Person,E92,1),"")&amp;";;;;;;;"</f>
        <v>Ingolf; Matys; Tel.: 0761; 881 4402;;;;;;;</v>
      </c>
      <c r="H92" s="2" t="str" cm="1">
        <f t="array" ref="H92">TRIM(IFERROR(INDEX(J92:AC92,1,F92*3+1),""))&amp;" "</f>
        <v xml:space="preserve"> </v>
      </c>
      <c r="I92" s="2">
        <f t="shared" si="27"/>
        <v>7</v>
      </c>
      <c r="J92" s="2" t="str">
        <f t="shared" si="28"/>
        <v>Ingolf</v>
      </c>
      <c r="K92" s="2" t="str">
        <f t="shared" si="29"/>
        <v xml:space="preserve"> Matys; Tel.: 0761; 881 4402;;;;;;;</v>
      </c>
      <c r="L92" s="2">
        <f t="shared" si="30"/>
        <v>7</v>
      </c>
      <c r="M92" s="2" t="str">
        <f t="shared" si="31"/>
        <v xml:space="preserve"> Matys</v>
      </c>
      <c r="N92" s="2" t="str">
        <f t="shared" si="32"/>
        <v xml:space="preserve"> Tel.: 0761; 881 4402;;;;;;;</v>
      </c>
      <c r="O92" s="2">
        <f t="shared" si="33"/>
        <v>12</v>
      </c>
      <c r="P92" s="2" t="str">
        <f t="shared" si="34"/>
        <v xml:space="preserve"> Tel.: 0761</v>
      </c>
      <c r="Q92" s="2" t="str">
        <f t="shared" si="35"/>
        <v xml:space="preserve"> 881 4402;;;;;;;</v>
      </c>
      <c r="R92" s="2">
        <f t="shared" si="36"/>
        <v>10</v>
      </c>
      <c r="S92" s="2" t="str">
        <f t="shared" si="37"/>
        <v xml:space="preserve"> 881 4402</v>
      </c>
      <c r="T92" s="2" t="str">
        <f t="shared" si="38"/>
        <v>;;;;;;</v>
      </c>
      <c r="U92" s="2">
        <f t="shared" si="39"/>
        <v>1</v>
      </c>
      <c r="V92" s="2" t="str">
        <f t="shared" si="40"/>
        <v/>
      </c>
      <c r="W92" s="2" t="str">
        <f t="shared" si="41"/>
        <v>;;;;;</v>
      </c>
      <c r="X92" s="2">
        <f t="shared" si="42"/>
        <v>1</v>
      </c>
      <c r="Y92" s="2" t="str">
        <f t="shared" si="43"/>
        <v/>
      </c>
      <c r="Z92" s="2" t="str">
        <f t="shared" si="44"/>
        <v>;;;;</v>
      </c>
      <c r="AA92" s="2">
        <f t="shared" si="45"/>
        <v>1</v>
      </c>
      <c r="AB92" s="2" t="str">
        <f t="shared" si="46"/>
        <v/>
      </c>
      <c r="AC92" s="2" t="str">
        <f t="shared" si="47"/>
        <v>;;;</v>
      </c>
      <c r="AD92" s="2"/>
      <c r="AE92" s="2"/>
      <c r="AF92" s="2"/>
      <c r="AG92" s="2"/>
    </row>
    <row r="93" spans="1:33">
      <c r="A93" s="2">
        <v>92</v>
      </c>
      <c r="B93" s="61">
        <f t="shared" si="24"/>
        <v>44653</v>
      </c>
      <c r="C93" s="2">
        <f t="shared" si="25"/>
        <v>2</v>
      </c>
      <c r="D93" s="2">
        <f t="shared" si="26"/>
        <v>16</v>
      </c>
      <c r="E93" s="2" cm="1">
        <f t="array" ref="E93">INDEX(Kalender,C93,D93)</f>
        <v>14</v>
      </c>
      <c r="F93" s="2">
        <f>COUNTIF(E$2:E93,E93)-1</f>
        <v>0</v>
      </c>
      <c r="G93" s="2" t="str" cm="1">
        <f t="array" ref="G93">IF(YEAR(B93)=N('Kalender-Kehrwoche'!$D$7),INDEX(Person,E93,1),"")&amp;";;;;;;;"</f>
        <v>Wohnung 3; Dritter; mal;sehen;;;;;;;</v>
      </c>
      <c r="H93" s="2" t="str" cm="1">
        <f t="array" ref="H93">TRIM(IFERROR(INDEX(J93:AC93,1,F93*3+1),""))&amp;" "</f>
        <v xml:space="preserve">Wohnung 3 </v>
      </c>
      <c r="I93" s="2">
        <f t="shared" si="27"/>
        <v>10</v>
      </c>
      <c r="J93" s="2" t="str">
        <f t="shared" si="28"/>
        <v>Wohnung 3</v>
      </c>
      <c r="K93" s="2" t="str">
        <f t="shared" si="29"/>
        <v xml:space="preserve"> Dritter; mal;sehen;;;;;;;</v>
      </c>
      <c r="L93" s="2">
        <f t="shared" si="30"/>
        <v>9</v>
      </c>
      <c r="M93" s="2" t="str">
        <f t="shared" si="31"/>
        <v xml:space="preserve"> Dritter</v>
      </c>
      <c r="N93" s="2" t="str">
        <f t="shared" si="32"/>
        <v xml:space="preserve"> mal;sehen;;;;;;;</v>
      </c>
      <c r="O93" s="2">
        <f t="shared" si="33"/>
        <v>5</v>
      </c>
      <c r="P93" s="2" t="str">
        <f t="shared" si="34"/>
        <v xml:space="preserve"> mal</v>
      </c>
      <c r="Q93" s="2" t="str">
        <f t="shared" si="35"/>
        <v>sehen;;;;;;;</v>
      </c>
      <c r="R93" s="2">
        <f t="shared" si="36"/>
        <v>6</v>
      </c>
      <c r="S93" s="2" t="str">
        <f t="shared" si="37"/>
        <v>sehen</v>
      </c>
      <c r="T93" s="2" t="str">
        <f t="shared" si="38"/>
        <v>;;;;;;</v>
      </c>
      <c r="U93" s="2">
        <f t="shared" si="39"/>
        <v>1</v>
      </c>
      <c r="V93" s="2" t="str">
        <f t="shared" si="40"/>
        <v/>
      </c>
      <c r="W93" s="2" t="str">
        <f t="shared" si="41"/>
        <v>;;;;;</v>
      </c>
      <c r="X93" s="2">
        <f t="shared" si="42"/>
        <v>1</v>
      </c>
      <c r="Y93" s="2" t="str">
        <f t="shared" si="43"/>
        <v/>
      </c>
      <c r="Z93" s="2" t="str">
        <f t="shared" si="44"/>
        <v>;;;;</v>
      </c>
      <c r="AA93" s="2">
        <f t="shared" si="45"/>
        <v>1</v>
      </c>
      <c r="AB93" s="2" t="str">
        <f t="shared" si="46"/>
        <v/>
      </c>
      <c r="AC93" s="2" t="str">
        <f t="shared" si="47"/>
        <v>;;;</v>
      </c>
      <c r="AD93" s="2"/>
      <c r="AE93" s="2"/>
      <c r="AF93" s="2"/>
      <c r="AG93" s="2"/>
    </row>
    <row r="94" spans="1:33">
      <c r="A94" s="2">
        <v>93</v>
      </c>
      <c r="B94" s="61">
        <f t="shared" si="24"/>
        <v>44654</v>
      </c>
      <c r="C94" s="2">
        <f t="shared" si="25"/>
        <v>3</v>
      </c>
      <c r="D94" s="2">
        <f t="shared" si="26"/>
        <v>16</v>
      </c>
      <c r="E94" s="2" cm="1">
        <f t="array" ref="E94">INDEX(Kalender,C94,D94)</f>
        <v>14</v>
      </c>
      <c r="F94" s="2">
        <f>COUNTIF(E$2:E94,E94)-1</f>
        <v>1</v>
      </c>
      <c r="G94" s="2" t="str" cm="1">
        <f t="array" ref="G94">IF(YEAR(B94)=N('Kalender-Kehrwoche'!$D$7),INDEX(Person,E94,1),"")&amp;";;;;;;;"</f>
        <v>Wohnung 3; Dritter; mal;sehen;;;;;;;</v>
      </c>
      <c r="H94" s="2" t="str" cm="1">
        <f t="array" ref="H94">TRIM(IFERROR(INDEX(J94:AC94,1,F94*3+1),""))&amp;" "</f>
        <v xml:space="preserve">Dritter </v>
      </c>
      <c r="I94" s="2">
        <f t="shared" si="27"/>
        <v>10</v>
      </c>
      <c r="J94" s="2" t="str">
        <f t="shared" si="28"/>
        <v>Wohnung 3</v>
      </c>
      <c r="K94" s="2" t="str">
        <f t="shared" si="29"/>
        <v xml:space="preserve"> Dritter; mal;sehen;;;;;;;</v>
      </c>
      <c r="L94" s="2">
        <f t="shared" si="30"/>
        <v>9</v>
      </c>
      <c r="M94" s="2" t="str">
        <f t="shared" si="31"/>
        <v xml:space="preserve"> Dritter</v>
      </c>
      <c r="N94" s="2" t="str">
        <f t="shared" si="32"/>
        <v xml:space="preserve"> mal;sehen;;;;;;;</v>
      </c>
      <c r="O94" s="2">
        <f t="shared" si="33"/>
        <v>5</v>
      </c>
      <c r="P94" s="2" t="str">
        <f t="shared" si="34"/>
        <v xml:space="preserve"> mal</v>
      </c>
      <c r="Q94" s="2" t="str">
        <f t="shared" si="35"/>
        <v>sehen;;;;;;;</v>
      </c>
      <c r="R94" s="2">
        <f t="shared" si="36"/>
        <v>6</v>
      </c>
      <c r="S94" s="2" t="str">
        <f t="shared" si="37"/>
        <v>sehen</v>
      </c>
      <c r="T94" s="2" t="str">
        <f t="shared" si="38"/>
        <v>;;;;;;</v>
      </c>
      <c r="U94" s="2">
        <f t="shared" si="39"/>
        <v>1</v>
      </c>
      <c r="V94" s="2" t="str">
        <f t="shared" si="40"/>
        <v/>
      </c>
      <c r="W94" s="2" t="str">
        <f t="shared" si="41"/>
        <v>;;;;;</v>
      </c>
      <c r="X94" s="2">
        <f t="shared" si="42"/>
        <v>1</v>
      </c>
      <c r="Y94" s="2" t="str">
        <f t="shared" si="43"/>
        <v/>
      </c>
      <c r="Z94" s="2" t="str">
        <f t="shared" si="44"/>
        <v>;;;;</v>
      </c>
      <c r="AA94" s="2">
        <f t="shared" si="45"/>
        <v>1</v>
      </c>
      <c r="AB94" s="2" t="str">
        <f t="shared" si="46"/>
        <v/>
      </c>
      <c r="AC94" s="2" t="str">
        <f t="shared" si="47"/>
        <v>;;;</v>
      </c>
      <c r="AD94" s="2"/>
      <c r="AE94" s="2"/>
      <c r="AF94" s="2"/>
      <c r="AG94" s="2"/>
    </row>
    <row r="95" spans="1:33">
      <c r="A95" s="2">
        <v>94</v>
      </c>
      <c r="B95" s="61">
        <f t="shared" si="24"/>
        <v>44655</v>
      </c>
      <c r="C95" s="2">
        <f t="shared" si="25"/>
        <v>4</v>
      </c>
      <c r="D95" s="2">
        <f t="shared" si="26"/>
        <v>16</v>
      </c>
      <c r="E95" s="2" cm="1">
        <f t="array" ref="E95">INDEX(Kalender,C95,D95)</f>
        <v>14</v>
      </c>
      <c r="F95" s="2">
        <f>COUNTIF(E$2:E95,E95)-1</f>
        <v>2</v>
      </c>
      <c r="G95" s="2" t="str" cm="1">
        <f t="array" ref="G95">IF(YEAR(B95)=N('Kalender-Kehrwoche'!$D$7),INDEX(Person,E95,1),"")&amp;";;;;;;;"</f>
        <v>Wohnung 3; Dritter; mal;sehen;;;;;;;</v>
      </c>
      <c r="H95" s="2" t="str" cm="1">
        <f t="array" ref="H95">TRIM(IFERROR(INDEX(J95:AC95,1,F95*3+1),""))&amp;" "</f>
        <v xml:space="preserve">mal </v>
      </c>
      <c r="I95" s="2">
        <f t="shared" si="27"/>
        <v>10</v>
      </c>
      <c r="J95" s="2" t="str">
        <f t="shared" si="28"/>
        <v>Wohnung 3</v>
      </c>
      <c r="K95" s="2" t="str">
        <f t="shared" si="29"/>
        <v xml:space="preserve"> Dritter; mal;sehen;;;;;;;</v>
      </c>
      <c r="L95" s="2">
        <f t="shared" si="30"/>
        <v>9</v>
      </c>
      <c r="M95" s="2" t="str">
        <f t="shared" si="31"/>
        <v xml:space="preserve"> Dritter</v>
      </c>
      <c r="N95" s="2" t="str">
        <f t="shared" si="32"/>
        <v xml:space="preserve"> mal;sehen;;;;;;;</v>
      </c>
      <c r="O95" s="2">
        <f t="shared" si="33"/>
        <v>5</v>
      </c>
      <c r="P95" s="2" t="str">
        <f t="shared" si="34"/>
        <v xml:space="preserve"> mal</v>
      </c>
      <c r="Q95" s="2" t="str">
        <f t="shared" si="35"/>
        <v>sehen;;;;;;;</v>
      </c>
      <c r="R95" s="2">
        <f t="shared" si="36"/>
        <v>6</v>
      </c>
      <c r="S95" s="2" t="str">
        <f t="shared" si="37"/>
        <v>sehen</v>
      </c>
      <c r="T95" s="2" t="str">
        <f t="shared" si="38"/>
        <v>;;;;;;</v>
      </c>
      <c r="U95" s="2">
        <f t="shared" si="39"/>
        <v>1</v>
      </c>
      <c r="V95" s="2" t="str">
        <f t="shared" si="40"/>
        <v/>
      </c>
      <c r="W95" s="2" t="str">
        <f t="shared" si="41"/>
        <v>;;;;;</v>
      </c>
      <c r="X95" s="2">
        <f t="shared" si="42"/>
        <v>1</v>
      </c>
      <c r="Y95" s="2" t="str">
        <f t="shared" si="43"/>
        <v/>
      </c>
      <c r="Z95" s="2" t="str">
        <f t="shared" si="44"/>
        <v>;;;;</v>
      </c>
      <c r="AA95" s="2">
        <f t="shared" si="45"/>
        <v>1</v>
      </c>
      <c r="AB95" s="2" t="str">
        <f t="shared" si="46"/>
        <v/>
      </c>
      <c r="AC95" s="2" t="str">
        <f t="shared" si="47"/>
        <v>;;;</v>
      </c>
      <c r="AD95" s="2"/>
      <c r="AE95" s="2"/>
      <c r="AF95" s="2"/>
      <c r="AG95" s="2"/>
    </row>
    <row r="96" spans="1:33">
      <c r="A96" s="2">
        <v>95</v>
      </c>
      <c r="B96" s="61">
        <f t="shared" si="24"/>
        <v>44656</v>
      </c>
      <c r="C96" s="2">
        <f t="shared" si="25"/>
        <v>5</v>
      </c>
      <c r="D96" s="2">
        <f t="shared" si="26"/>
        <v>16</v>
      </c>
      <c r="E96" s="2" cm="1">
        <f t="array" ref="E96">INDEX(Kalender,C96,D96)</f>
        <v>14</v>
      </c>
      <c r="F96" s="2">
        <f>COUNTIF(E$2:E96,E96)-1</f>
        <v>3</v>
      </c>
      <c r="G96" s="2" t="str" cm="1">
        <f t="array" ref="G96">IF(YEAR(B96)=N('Kalender-Kehrwoche'!$D$7),INDEX(Person,E96,1),"")&amp;";;;;;;;"</f>
        <v>Wohnung 3; Dritter; mal;sehen;;;;;;;</v>
      </c>
      <c r="H96" s="2" t="str" cm="1">
        <f t="array" ref="H96">TRIM(IFERROR(INDEX(J96:AC96,1,F96*3+1),""))&amp;" "</f>
        <v xml:space="preserve">sehen </v>
      </c>
      <c r="I96" s="2">
        <f t="shared" si="27"/>
        <v>10</v>
      </c>
      <c r="J96" s="2" t="str">
        <f t="shared" si="28"/>
        <v>Wohnung 3</v>
      </c>
      <c r="K96" s="2" t="str">
        <f t="shared" si="29"/>
        <v xml:space="preserve"> Dritter; mal;sehen;;;;;;;</v>
      </c>
      <c r="L96" s="2">
        <f t="shared" si="30"/>
        <v>9</v>
      </c>
      <c r="M96" s="2" t="str">
        <f t="shared" si="31"/>
        <v xml:space="preserve"> Dritter</v>
      </c>
      <c r="N96" s="2" t="str">
        <f t="shared" si="32"/>
        <v xml:space="preserve"> mal;sehen;;;;;;;</v>
      </c>
      <c r="O96" s="2">
        <f t="shared" si="33"/>
        <v>5</v>
      </c>
      <c r="P96" s="2" t="str">
        <f t="shared" si="34"/>
        <v xml:space="preserve"> mal</v>
      </c>
      <c r="Q96" s="2" t="str">
        <f t="shared" si="35"/>
        <v>sehen;;;;;;;</v>
      </c>
      <c r="R96" s="2">
        <f t="shared" si="36"/>
        <v>6</v>
      </c>
      <c r="S96" s="2" t="str">
        <f t="shared" si="37"/>
        <v>sehen</v>
      </c>
      <c r="T96" s="2" t="str">
        <f t="shared" si="38"/>
        <v>;;;;;;</v>
      </c>
      <c r="U96" s="2">
        <f t="shared" si="39"/>
        <v>1</v>
      </c>
      <c r="V96" s="2" t="str">
        <f t="shared" si="40"/>
        <v/>
      </c>
      <c r="W96" s="2" t="str">
        <f t="shared" si="41"/>
        <v>;;;;;</v>
      </c>
      <c r="X96" s="2">
        <f t="shared" si="42"/>
        <v>1</v>
      </c>
      <c r="Y96" s="2" t="str">
        <f t="shared" si="43"/>
        <v/>
      </c>
      <c r="Z96" s="2" t="str">
        <f t="shared" si="44"/>
        <v>;;;;</v>
      </c>
      <c r="AA96" s="2">
        <f t="shared" si="45"/>
        <v>1</v>
      </c>
      <c r="AB96" s="2" t="str">
        <f t="shared" si="46"/>
        <v/>
      </c>
      <c r="AC96" s="2" t="str">
        <f t="shared" si="47"/>
        <v>;;;</v>
      </c>
      <c r="AD96" s="2"/>
      <c r="AE96" s="2"/>
      <c r="AF96" s="2"/>
      <c r="AG96" s="2"/>
    </row>
    <row r="97" spans="1:33">
      <c r="A97" s="2">
        <v>96</v>
      </c>
      <c r="B97" s="61">
        <f t="shared" si="24"/>
        <v>44657</v>
      </c>
      <c r="C97" s="2">
        <f t="shared" si="25"/>
        <v>6</v>
      </c>
      <c r="D97" s="2">
        <f t="shared" si="26"/>
        <v>16</v>
      </c>
      <c r="E97" s="2" cm="1">
        <f t="array" ref="E97">INDEX(Kalender,C97,D97)</f>
        <v>14</v>
      </c>
      <c r="F97" s="2">
        <f>COUNTIF(E$2:E97,E97)-1</f>
        <v>4</v>
      </c>
      <c r="G97" s="2" t="str" cm="1">
        <f t="array" ref="G97">IF(YEAR(B97)=N('Kalender-Kehrwoche'!$D$7),INDEX(Person,E97,1),"")&amp;";;;;;;;"</f>
        <v>Wohnung 3; Dritter; mal;sehen;;;;;;;</v>
      </c>
      <c r="H97" s="2" t="str" cm="1">
        <f t="array" ref="H97">TRIM(IFERROR(INDEX(J97:AC97,1,F97*3+1),""))&amp;" "</f>
        <v xml:space="preserve"> </v>
      </c>
      <c r="I97" s="2">
        <f t="shared" si="27"/>
        <v>10</v>
      </c>
      <c r="J97" s="2" t="str">
        <f t="shared" si="28"/>
        <v>Wohnung 3</v>
      </c>
      <c r="K97" s="2" t="str">
        <f t="shared" si="29"/>
        <v xml:space="preserve"> Dritter; mal;sehen;;;;;;;</v>
      </c>
      <c r="L97" s="2">
        <f t="shared" si="30"/>
        <v>9</v>
      </c>
      <c r="M97" s="2" t="str">
        <f t="shared" si="31"/>
        <v xml:space="preserve"> Dritter</v>
      </c>
      <c r="N97" s="2" t="str">
        <f t="shared" si="32"/>
        <v xml:space="preserve"> mal;sehen;;;;;;;</v>
      </c>
      <c r="O97" s="2">
        <f t="shared" si="33"/>
        <v>5</v>
      </c>
      <c r="P97" s="2" t="str">
        <f t="shared" si="34"/>
        <v xml:space="preserve"> mal</v>
      </c>
      <c r="Q97" s="2" t="str">
        <f t="shared" si="35"/>
        <v>sehen;;;;;;;</v>
      </c>
      <c r="R97" s="2">
        <f t="shared" si="36"/>
        <v>6</v>
      </c>
      <c r="S97" s="2" t="str">
        <f t="shared" si="37"/>
        <v>sehen</v>
      </c>
      <c r="T97" s="2" t="str">
        <f t="shared" si="38"/>
        <v>;;;;;;</v>
      </c>
      <c r="U97" s="2">
        <f t="shared" si="39"/>
        <v>1</v>
      </c>
      <c r="V97" s="2" t="str">
        <f t="shared" si="40"/>
        <v/>
      </c>
      <c r="W97" s="2" t="str">
        <f t="shared" si="41"/>
        <v>;;;;;</v>
      </c>
      <c r="X97" s="2">
        <f t="shared" si="42"/>
        <v>1</v>
      </c>
      <c r="Y97" s="2" t="str">
        <f t="shared" si="43"/>
        <v/>
      </c>
      <c r="Z97" s="2" t="str">
        <f t="shared" si="44"/>
        <v>;;;;</v>
      </c>
      <c r="AA97" s="2">
        <f t="shared" si="45"/>
        <v>1</v>
      </c>
      <c r="AB97" s="2" t="str">
        <f t="shared" si="46"/>
        <v/>
      </c>
      <c r="AC97" s="2" t="str">
        <f t="shared" si="47"/>
        <v>;;;</v>
      </c>
      <c r="AD97" s="2"/>
      <c r="AE97" s="2"/>
      <c r="AF97" s="2"/>
      <c r="AG97" s="2"/>
    </row>
    <row r="98" spans="1:33">
      <c r="A98" s="2">
        <v>97</v>
      </c>
      <c r="B98" s="61">
        <f t="shared" si="24"/>
        <v>44658</v>
      </c>
      <c r="C98" s="2">
        <f t="shared" si="25"/>
        <v>7</v>
      </c>
      <c r="D98" s="2">
        <f t="shared" si="26"/>
        <v>16</v>
      </c>
      <c r="E98" s="2" cm="1">
        <f t="array" ref="E98">INDEX(Kalender,C98,D98)</f>
        <v>14</v>
      </c>
      <c r="F98" s="2">
        <f>COUNTIF(E$2:E98,E98)-1</f>
        <v>5</v>
      </c>
      <c r="G98" s="2" t="str" cm="1">
        <f t="array" ref="G98">IF(YEAR(B98)=N('Kalender-Kehrwoche'!$D$7),INDEX(Person,E98,1),"")&amp;";;;;;;;"</f>
        <v>Wohnung 3; Dritter; mal;sehen;;;;;;;</v>
      </c>
      <c r="H98" s="2" t="str" cm="1">
        <f t="array" ref="H98">TRIM(IFERROR(INDEX(J98:AC98,1,F98*3+1),""))&amp;" "</f>
        <v xml:space="preserve"> </v>
      </c>
      <c r="I98" s="2">
        <f t="shared" si="27"/>
        <v>10</v>
      </c>
      <c r="J98" s="2" t="str">
        <f t="shared" si="28"/>
        <v>Wohnung 3</v>
      </c>
      <c r="K98" s="2" t="str">
        <f t="shared" si="29"/>
        <v xml:space="preserve"> Dritter; mal;sehen;;;;;;;</v>
      </c>
      <c r="L98" s="2">
        <f t="shared" si="30"/>
        <v>9</v>
      </c>
      <c r="M98" s="2" t="str">
        <f t="shared" si="31"/>
        <v xml:space="preserve"> Dritter</v>
      </c>
      <c r="N98" s="2" t="str">
        <f t="shared" si="32"/>
        <v xml:space="preserve"> mal;sehen;;;;;;;</v>
      </c>
      <c r="O98" s="2">
        <f t="shared" si="33"/>
        <v>5</v>
      </c>
      <c r="P98" s="2" t="str">
        <f t="shared" si="34"/>
        <v xml:space="preserve"> mal</v>
      </c>
      <c r="Q98" s="2" t="str">
        <f t="shared" si="35"/>
        <v>sehen;;;;;;;</v>
      </c>
      <c r="R98" s="2">
        <f t="shared" si="36"/>
        <v>6</v>
      </c>
      <c r="S98" s="2" t="str">
        <f t="shared" si="37"/>
        <v>sehen</v>
      </c>
      <c r="T98" s="2" t="str">
        <f t="shared" si="38"/>
        <v>;;;;;;</v>
      </c>
      <c r="U98" s="2">
        <f t="shared" si="39"/>
        <v>1</v>
      </c>
      <c r="V98" s="2" t="str">
        <f t="shared" si="40"/>
        <v/>
      </c>
      <c r="W98" s="2" t="str">
        <f t="shared" si="41"/>
        <v>;;;;;</v>
      </c>
      <c r="X98" s="2">
        <f t="shared" si="42"/>
        <v>1</v>
      </c>
      <c r="Y98" s="2" t="str">
        <f t="shared" si="43"/>
        <v/>
      </c>
      <c r="Z98" s="2" t="str">
        <f t="shared" si="44"/>
        <v>;;;;</v>
      </c>
      <c r="AA98" s="2">
        <f t="shared" si="45"/>
        <v>1</v>
      </c>
      <c r="AB98" s="2" t="str">
        <f t="shared" si="46"/>
        <v/>
      </c>
      <c r="AC98" s="2" t="str">
        <f t="shared" si="47"/>
        <v>;;;</v>
      </c>
      <c r="AD98" s="2"/>
      <c r="AE98" s="2"/>
      <c r="AF98" s="2"/>
      <c r="AG98" s="2"/>
    </row>
    <row r="99" spans="1:33">
      <c r="A99" s="2">
        <v>98</v>
      </c>
      <c r="B99" s="61">
        <f t="shared" si="24"/>
        <v>44659</v>
      </c>
      <c r="C99" s="2">
        <f t="shared" si="25"/>
        <v>8</v>
      </c>
      <c r="D99" s="2">
        <f t="shared" si="26"/>
        <v>16</v>
      </c>
      <c r="E99" s="2" cm="1">
        <f t="array" ref="E99">INDEX(Kalender,C99,D99)</f>
        <v>14</v>
      </c>
      <c r="F99" s="2">
        <f>COUNTIF(E$2:E99,E99)-1</f>
        <v>6</v>
      </c>
      <c r="G99" s="2" t="str" cm="1">
        <f t="array" ref="G99">IF(YEAR(B99)=N('Kalender-Kehrwoche'!$D$7),INDEX(Person,E99,1),"")&amp;";;;;;;;"</f>
        <v>Wohnung 3; Dritter; mal;sehen;;;;;;;</v>
      </c>
      <c r="H99" s="2" t="str" cm="1">
        <f t="array" ref="H99">TRIM(IFERROR(INDEX(J99:AC99,1,F99*3+1),""))&amp;" "</f>
        <v xml:space="preserve"> </v>
      </c>
      <c r="I99" s="2">
        <f t="shared" si="27"/>
        <v>10</v>
      </c>
      <c r="J99" s="2" t="str">
        <f t="shared" si="28"/>
        <v>Wohnung 3</v>
      </c>
      <c r="K99" s="2" t="str">
        <f t="shared" si="29"/>
        <v xml:space="preserve"> Dritter; mal;sehen;;;;;;;</v>
      </c>
      <c r="L99" s="2">
        <f t="shared" si="30"/>
        <v>9</v>
      </c>
      <c r="M99" s="2" t="str">
        <f t="shared" si="31"/>
        <v xml:space="preserve"> Dritter</v>
      </c>
      <c r="N99" s="2" t="str">
        <f t="shared" si="32"/>
        <v xml:space="preserve"> mal;sehen;;;;;;;</v>
      </c>
      <c r="O99" s="2">
        <f t="shared" si="33"/>
        <v>5</v>
      </c>
      <c r="P99" s="2" t="str">
        <f t="shared" si="34"/>
        <v xml:space="preserve"> mal</v>
      </c>
      <c r="Q99" s="2" t="str">
        <f t="shared" si="35"/>
        <v>sehen;;;;;;;</v>
      </c>
      <c r="R99" s="2">
        <f t="shared" si="36"/>
        <v>6</v>
      </c>
      <c r="S99" s="2" t="str">
        <f t="shared" si="37"/>
        <v>sehen</v>
      </c>
      <c r="T99" s="2" t="str">
        <f t="shared" si="38"/>
        <v>;;;;;;</v>
      </c>
      <c r="U99" s="2">
        <f t="shared" si="39"/>
        <v>1</v>
      </c>
      <c r="V99" s="2" t="str">
        <f t="shared" si="40"/>
        <v/>
      </c>
      <c r="W99" s="2" t="str">
        <f t="shared" si="41"/>
        <v>;;;;;</v>
      </c>
      <c r="X99" s="2">
        <f t="shared" si="42"/>
        <v>1</v>
      </c>
      <c r="Y99" s="2" t="str">
        <f t="shared" si="43"/>
        <v/>
      </c>
      <c r="Z99" s="2" t="str">
        <f t="shared" si="44"/>
        <v>;;;;</v>
      </c>
      <c r="AA99" s="2">
        <f t="shared" si="45"/>
        <v>1</v>
      </c>
      <c r="AB99" s="2" t="str">
        <f t="shared" si="46"/>
        <v/>
      </c>
      <c r="AC99" s="2" t="str">
        <f t="shared" si="47"/>
        <v>;;;</v>
      </c>
      <c r="AD99" s="2"/>
      <c r="AE99" s="2"/>
      <c r="AF99" s="2"/>
      <c r="AG99" s="2"/>
    </row>
    <row r="100" spans="1:33">
      <c r="A100" s="2">
        <v>99</v>
      </c>
      <c r="B100" s="61">
        <f t="shared" si="24"/>
        <v>44660</v>
      </c>
      <c r="C100" s="2">
        <f t="shared" si="25"/>
        <v>9</v>
      </c>
      <c r="D100" s="2">
        <f t="shared" si="26"/>
        <v>16</v>
      </c>
      <c r="E100" s="2" cm="1">
        <f t="array" ref="E100">INDEX(Kalender,C100,D100)</f>
        <v>15</v>
      </c>
      <c r="F100" s="2">
        <f>COUNTIF(E$2:E100,E100)-1</f>
        <v>0</v>
      </c>
      <c r="G100" s="2" t="str" cm="1">
        <f t="array" ref="G100">IF(YEAR(B100)=N('Kalender-Kehrwoche'!$D$7),INDEX(Person,E100,1),"")&amp;";;;;;;;"</f>
        <v>WHG-01; Thomann; Gerhard;;;;;;;</v>
      </c>
      <c r="H100" s="2" t="str" cm="1">
        <f t="array" ref="H100">TRIM(IFERROR(INDEX(J100:AC100,1,F100*3+1),""))&amp;" "</f>
        <v xml:space="preserve">WHG-01 </v>
      </c>
      <c r="I100" s="2">
        <f t="shared" si="27"/>
        <v>7</v>
      </c>
      <c r="J100" s="2" t="str">
        <f t="shared" si="28"/>
        <v>WHG-01</v>
      </c>
      <c r="K100" s="2" t="str">
        <f t="shared" si="29"/>
        <v xml:space="preserve"> Thomann; Gerhard;;;;;;;</v>
      </c>
      <c r="L100" s="2">
        <f t="shared" si="30"/>
        <v>9</v>
      </c>
      <c r="M100" s="2" t="str">
        <f t="shared" si="31"/>
        <v xml:space="preserve"> Thomann</v>
      </c>
      <c r="N100" s="2" t="str">
        <f t="shared" si="32"/>
        <v xml:space="preserve"> Gerhard;;;;;;;</v>
      </c>
      <c r="O100" s="2">
        <f t="shared" si="33"/>
        <v>9</v>
      </c>
      <c r="P100" s="2" t="str">
        <f t="shared" si="34"/>
        <v xml:space="preserve"> Gerhard</v>
      </c>
      <c r="Q100" s="2" t="str">
        <f t="shared" si="35"/>
        <v>;;;;;;</v>
      </c>
      <c r="R100" s="2">
        <f t="shared" si="36"/>
        <v>1</v>
      </c>
      <c r="S100" s="2" t="str">
        <f t="shared" si="37"/>
        <v/>
      </c>
      <c r="T100" s="2" t="str">
        <f t="shared" si="38"/>
        <v>;;;;;</v>
      </c>
      <c r="U100" s="2">
        <f t="shared" si="39"/>
        <v>1</v>
      </c>
      <c r="V100" s="2" t="str">
        <f t="shared" si="40"/>
        <v/>
      </c>
      <c r="W100" s="2" t="str">
        <f t="shared" si="41"/>
        <v>;;;;</v>
      </c>
      <c r="X100" s="2">
        <f t="shared" si="42"/>
        <v>1</v>
      </c>
      <c r="Y100" s="2" t="str">
        <f t="shared" si="43"/>
        <v/>
      </c>
      <c r="Z100" s="2" t="str">
        <f t="shared" si="44"/>
        <v>;;;</v>
      </c>
      <c r="AA100" s="2">
        <f t="shared" si="45"/>
        <v>1</v>
      </c>
      <c r="AB100" s="2" t="str">
        <f t="shared" si="46"/>
        <v/>
      </c>
      <c r="AC100" s="2" t="str">
        <f t="shared" si="47"/>
        <v>;;</v>
      </c>
      <c r="AD100" s="2"/>
      <c r="AE100" s="2"/>
      <c r="AF100" s="2"/>
      <c r="AG100" s="2"/>
    </row>
    <row r="101" spans="1:33">
      <c r="A101" s="2">
        <v>100</v>
      </c>
      <c r="B101" s="61">
        <f t="shared" si="24"/>
        <v>44661</v>
      </c>
      <c r="C101" s="2">
        <f t="shared" si="25"/>
        <v>10</v>
      </c>
      <c r="D101" s="2">
        <f t="shared" si="26"/>
        <v>16</v>
      </c>
      <c r="E101" s="2" cm="1">
        <f t="array" ref="E101">INDEX(Kalender,C101,D101)</f>
        <v>15</v>
      </c>
      <c r="F101" s="2">
        <f>COUNTIF(E$2:E101,E101)-1</f>
        <v>1</v>
      </c>
      <c r="G101" s="2" t="str" cm="1">
        <f t="array" ref="G101">IF(YEAR(B101)=N('Kalender-Kehrwoche'!$D$7),INDEX(Person,E101,1),"")&amp;";;;;;;;"</f>
        <v>WHG-01; Thomann; Gerhard;;;;;;;</v>
      </c>
      <c r="H101" s="2" t="str" cm="1">
        <f t="array" ref="H101">TRIM(IFERROR(INDEX(J101:AC101,1,F101*3+1),""))&amp;" "</f>
        <v xml:space="preserve">Thomann </v>
      </c>
      <c r="I101" s="2">
        <f t="shared" si="27"/>
        <v>7</v>
      </c>
      <c r="J101" s="2" t="str">
        <f t="shared" si="28"/>
        <v>WHG-01</v>
      </c>
      <c r="K101" s="2" t="str">
        <f t="shared" si="29"/>
        <v xml:space="preserve"> Thomann; Gerhard;;;;;;;</v>
      </c>
      <c r="L101" s="2">
        <f t="shared" si="30"/>
        <v>9</v>
      </c>
      <c r="M101" s="2" t="str">
        <f t="shared" si="31"/>
        <v xml:space="preserve"> Thomann</v>
      </c>
      <c r="N101" s="2" t="str">
        <f t="shared" si="32"/>
        <v xml:space="preserve"> Gerhard;;;;;;;</v>
      </c>
      <c r="O101" s="2">
        <f t="shared" si="33"/>
        <v>9</v>
      </c>
      <c r="P101" s="2" t="str">
        <f t="shared" si="34"/>
        <v xml:space="preserve"> Gerhard</v>
      </c>
      <c r="Q101" s="2" t="str">
        <f t="shared" si="35"/>
        <v>;;;;;;</v>
      </c>
      <c r="R101" s="2">
        <f t="shared" si="36"/>
        <v>1</v>
      </c>
      <c r="S101" s="2" t="str">
        <f t="shared" si="37"/>
        <v/>
      </c>
      <c r="T101" s="2" t="str">
        <f t="shared" si="38"/>
        <v>;;;;;</v>
      </c>
      <c r="U101" s="2">
        <f t="shared" si="39"/>
        <v>1</v>
      </c>
      <c r="V101" s="2" t="str">
        <f t="shared" si="40"/>
        <v/>
      </c>
      <c r="W101" s="2" t="str">
        <f t="shared" si="41"/>
        <v>;;;;</v>
      </c>
      <c r="X101" s="2">
        <f t="shared" si="42"/>
        <v>1</v>
      </c>
      <c r="Y101" s="2" t="str">
        <f t="shared" si="43"/>
        <v/>
      </c>
      <c r="Z101" s="2" t="str">
        <f t="shared" si="44"/>
        <v>;;;</v>
      </c>
      <c r="AA101" s="2">
        <f t="shared" si="45"/>
        <v>1</v>
      </c>
      <c r="AB101" s="2" t="str">
        <f t="shared" si="46"/>
        <v/>
      </c>
      <c r="AC101" s="2" t="str">
        <f t="shared" si="47"/>
        <v>;;</v>
      </c>
      <c r="AD101" s="2"/>
      <c r="AE101" s="2"/>
      <c r="AF101" s="2"/>
      <c r="AG101" s="2"/>
    </row>
    <row r="102" spans="1:33">
      <c r="A102" s="2">
        <v>101</v>
      </c>
      <c r="B102" s="61">
        <f t="shared" si="24"/>
        <v>44662</v>
      </c>
      <c r="C102" s="2">
        <f t="shared" si="25"/>
        <v>11</v>
      </c>
      <c r="D102" s="2">
        <f t="shared" si="26"/>
        <v>16</v>
      </c>
      <c r="E102" s="2" cm="1">
        <f t="array" ref="E102">INDEX(Kalender,C102,D102)</f>
        <v>15</v>
      </c>
      <c r="F102" s="2">
        <f>COUNTIF(E$2:E102,E102)-1</f>
        <v>2</v>
      </c>
      <c r="G102" s="2" t="str" cm="1">
        <f t="array" ref="G102">IF(YEAR(B102)=N('Kalender-Kehrwoche'!$D$7),INDEX(Person,E102,1),"")&amp;";;;;;;;"</f>
        <v>WHG-01; Thomann; Gerhard;;;;;;;</v>
      </c>
      <c r="H102" s="2" t="str" cm="1">
        <f t="array" ref="H102">TRIM(IFERROR(INDEX(J102:AC102,1,F102*3+1),""))&amp;" "</f>
        <v xml:space="preserve">Gerhard </v>
      </c>
      <c r="I102" s="2">
        <f t="shared" si="27"/>
        <v>7</v>
      </c>
      <c r="J102" s="2" t="str">
        <f t="shared" si="28"/>
        <v>WHG-01</v>
      </c>
      <c r="K102" s="2" t="str">
        <f t="shared" si="29"/>
        <v xml:space="preserve"> Thomann; Gerhard;;;;;;;</v>
      </c>
      <c r="L102" s="2">
        <f t="shared" si="30"/>
        <v>9</v>
      </c>
      <c r="M102" s="2" t="str">
        <f t="shared" si="31"/>
        <v xml:space="preserve"> Thomann</v>
      </c>
      <c r="N102" s="2" t="str">
        <f t="shared" si="32"/>
        <v xml:space="preserve"> Gerhard;;;;;;;</v>
      </c>
      <c r="O102" s="2">
        <f t="shared" si="33"/>
        <v>9</v>
      </c>
      <c r="P102" s="2" t="str">
        <f t="shared" si="34"/>
        <v xml:space="preserve"> Gerhard</v>
      </c>
      <c r="Q102" s="2" t="str">
        <f t="shared" si="35"/>
        <v>;;;;;;</v>
      </c>
      <c r="R102" s="2">
        <f t="shared" si="36"/>
        <v>1</v>
      </c>
      <c r="S102" s="2" t="str">
        <f t="shared" si="37"/>
        <v/>
      </c>
      <c r="T102" s="2" t="str">
        <f t="shared" si="38"/>
        <v>;;;;;</v>
      </c>
      <c r="U102" s="2">
        <f t="shared" si="39"/>
        <v>1</v>
      </c>
      <c r="V102" s="2" t="str">
        <f t="shared" si="40"/>
        <v/>
      </c>
      <c r="W102" s="2" t="str">
        <f t="shared" si="41"/>
        <v>;;;;</v>
      </c>
      <c r="X102" s="2">
        <f t="shared" si="42"/>
        <v>1</v>
      </c>
      <c r="Y102" s="2" t="str">
        <f t="shared" si="43"/>
        <v/>
      </c>
      <c r="Z102" s="2" t="str">
        <f t="shared" si="44"/>
        <v>;;;</v>
      </c>
      <c r="AA102" s="2">
        <f t="shared" si="45"/>
        <v>1</v>
      </c>
      <c r="AB102" s="2" t="str">
        <f t="shared" si="46"/>
        <v/>
      </c>
      <c r="AC102" s="2" t="str">
        <f t="shared" si="47"/>
        <v>;;</v>
      </c>
      <c r="AD102" s="2"/>
      <c r="AE102" s="2"/>
      <c r="AF102" s="2"/>
      <c r="AG102" s="2"/>
    </row>
    <row r="103" spans="1:33">
      <c r="A103" s="2">
        <v>102</v>
      </c>
      <c r="B103" s="61">
        <f t="shared" si="24"/>
        <v>44663</v>
      </c>
      <c r="C103" s="2">
        <f t="shared" si="25"/>
        <v>12</v>
      </c>
      <c r="D103" s="2">
        <f t="shared" si="26"/>
        <v>16</v>
      </c>
      <c r="E103" s="2" cm="1">
        <f t="array" ref="E103">INDEX(Kalender,C103,D103)</f>
        <v>15</v>
      </c>
      <c r="F103" s="2">
        <f>COUNTIF(E$2:E103,E103)-1</f>
        <v>3</v>
      </c>
      <c r="G103" s="2" t="str" cm="1">
        <f t="array" ref="G103">IF(YEAR(B103)=N('Kalender-Kehrwoche'!$D$7),INDEX(Person,E103,1),"")&amp;";;;;;;;"</f>
        <v>WHG-01; Thomann; Gerhard;;;;;;;</v>
      </c>
      <c r="H103" s="2" t="str" cm="1">
        <f t="array" ref="H103">TRIM(IFERROR(INDEX(J103:AC103,1,F103*3+1),""))&amp;" "</f>
        <v xml:space="preserve"> </v>
      </c>
      <c r="I103" s="2">
        <f t="shared" si="27"/>
        <v>7</v>
      </c>
      <c r="J103" s="2" t="str">
        <f t="shared" si="28"/>
        <v>WHG-01</v>
      </c>
      <c r="K103" s="2" t="str">
        <f t="shared" si="29"/>
        <v xml:space="preserve"> Thomann; Gerhard;;;;;;;</v>
      </c>
      <c r="L103" s="2">
        <f t="shared" si="30"/>
        <v>9</v>
      </c>
      <c r="M103" s="2" t="str">
        <f t="shared" si="31"/>
        <v xml:space="preserve"> Thomann</v>
      </c>
      <c r="N103" s="2" t="str">
        <f t="shared" si="32"/>
        <v xml:space="preserve"> Gerhard;;;;;;;</v>
      </c>
      <c r="O103" s="2">
        <f t="shared" si="33"/>
        <v>9</v>
      </c>
      <c r="P103" s="2" t="str">
        <f t="shared" si="34"/>
        <v xml:space="preserve"> Gerhard</v>
      </c>
      <c r="Q103" s="2" t="str">
        <f t="shared" si="35"/>
        <v>;;;;;;</v>
      </c>
      <c r="R103" s="2">
        <f t="shared" si="36"/>
        <v>1</v>
      </c>
      <c r="S103" s="2" t="str">
        <f t="shared" si="37"/>
        <v/>
      </c>
      <c r="T103" s="2" t="str">
        <f t="shared" si="38"/>
        <v>;;;;;</v>
      </c>
      <c r="U103" s="2">
        <f t="shared" si="39"/>
        <v>1</v>
      </c>
      <c r="V103" s="2" t="str">
        <f t="shared" si="40"/>
        <v/>
      </c>
      <c r="W103" s="2" t="str">
        <f t="shared" si="41"/>
        <v>;;;;</v>
      </c>
      <c r="X103" s="2">
        <f t="shared" si="42"/>
        <v>1</v>
      </c>
      <c r="Y103" s="2" t="str">
        <f t="shared" si="43"/>
        <v/>
      </c>
      <c r="Z103" s="2" t="str">
        <f t="shared" si="44"/>
        <v>;;;</v>
      </c>
      <c r="AA103" s="2">
        <f t="shared" si="45"/>
        <v>1</v>
      </c>
      <c r="AB103" s="2" t="str">
        <f t="shared" si="46"/>
        <v/>
      </c>
      <c r="AC103" s="2" t="str">
        <f t="shared" si="47"/>
        <v>;;</v>
      </c>
      <c r="AD103" s="2"/>
      <c r="AE103" s="2"/>
      <c r="AF103" s="2"/>
      <c r="AG103" s="2"/>
    </row>
    <row r="104" spans="1:33">
      <c r="A104" s="2">
        <v>103</v>
      </c>
      <c r="B104" s="61">
        <f t="shared" si="24"/>
        <v>44664</v>
      </c>
      <c r="C104" s="2">
        <f t="shared" si="25"/>
        <v>13</v>
      </c>
      <c r="D104" s="2">
        <f t="shared" si="26"/>
        <v>16</v>
      </c>
      <c r="E104" s="2" cm="1">
        <f t="array" ref="E104">INDEX(Kalender,C104,D104)</f>
        <v>15</v>
      </c>
      <c r="F104" s="2">
        <f>COUNTIF(E$2:E104,E104)-1</f>
        <v>4</v>
      </c>
      <c r="G104" s="2" t="str" cm="1">
        <f t="array" ref="G104">IF(YEAR(B104)=N('Kalender-Kehrwoche'!$D$7),INDEX(Person,E104,1),"")&amp;";;;;;;;"</f>
        <v>WHG-01; Thomann; Gerhard;;;;;;;</v>
      </c>
      <c r="H104" s="2" t="str" cm="1">
        <f t="array" ref="H104">TRIM(IFERROR(INDEX(J104:AC104,1,F104*3+1),""))&amp;" "</f>
        <v xml:space="preserve"> </v>
      </c>
      <c r="I104" s="2">
        <f t="shared" si="27"/>
        <v>7</v>
      </c>
      <c r="J104" s="2" t="str">
        <f t="shared" si="28"/>
        <v>WHG-01</v>
      </c>
      <c r="K104" s="2" t="str">
        <f t="shared" si="29"/>
        <v xml:space="preserve"> Thomann; Gerhard;;;;;;;</v>
      </c>
      <c r="L104" s="2">
        <f t="shared" si="30"/>
        <v>9</v>
      </c>
      <c r="M104" s="2" t="str">
        <f t="shared" si="31"/>
        <v xml:space="preserve"> Thomann</v>
      </c>
      <c r="N104" s="2" t="str">
        <f t="shared" si="32"/>
        <v xml:space="preserve"> Gerhard;;;;;;;</v>
      </c>
      <c r="O104" s="2">
        <f t="shared" si="33"/>
        <v>9</v>
      </c>
      <c r="P104" s="2" t="str">
        <f t="shared" si="34"/>
        <v xml:space="preserve"> Gerhard</v>
      </c>
      <c r="Q104" s="2" t="str">
        <f t="shared" si="35"/>
        <v>;;;;;;</v>
      </c>
      <c r="R104" s="2">
        <f t="shared" si="36"/>
        <v>1</v>
      </c>
      <c r="S104" s="2" t="str">
        <f t="shared" si="37"/>
        <v/>
      </c>
      <c r="T104" s="2" t="str">
        <f t="shared" si="38"/>
        <v>;;;;;</v>
      </c>
      <c r="U104" s="2">
        <f t="shared" si="39"/>
        <v>1</v>
      </c>
      <c r="V104" s="2" t="str">
        <f t="shared" si="40"/>
        <v/>
      </c>
      <c r="W104" s="2" t="str">
        <f t="shared" si="41"/>
        <v>;;;;</v>
      </c>
      <c r="X104" s="2">
        <f t="shared" si="42"/>
        <v>1</v>
      </c>
      <c r="Y104" s="2" t="str">
        <f t="shared" si="43"/>
        <v/>
      </c>
      <c r="Z104" s="2" t="str">
        <f t="shared" si="44"/>
        <v>;;;</v>
      </c>
      <c r="AA104" s="2">
        <f t="shared" si="45"/>
        <v>1</v>
      </c>
      <c r="AB104" s="2" t="str">
        <f t="shared" si="46"/>
        <v/>
      </c>
      <c r="AC104" s="2" t="str">
        <f t="shared" si="47"/>
        <v>;;</v>
      </c>
      <c r="AD104" s="2"/>
      <c r="AE104" s="2"/>
      <c r="AF104" s="2"/>
      <c r="AG104" s="2"/>
    </row>
    <row r="105" spans="1:33">
      <c r="A105" s="2">
        <v>104</v>
      </c>
      <c r="B105" s="61">
        <f t="shared" si="24"/>
        <v>44665</v>
      </c>
      <c r="C105" s="2">
        <f t="shared" si="25"/>
        <v>14</v>
      </c>
      <c r="D105" s="2">
        <f t="shared" si="26"/>
        <v>16</v>
      </c>
      <c r="E105" s="2" cm="1">
        <f t="array" ref="E105">INDEX(Kalender,C105,D105)</f>
        <v>15</v>
      </c>
      <c r="F105" s="2">
        <f>COUNTIF(E$2:E105,E105)-1</f>
        <v>5</v>
      </c>
      <c r="G105" s="2" t="str" cm="1">
        <f t="array" ref="G105">IF(YEAR(B105)=N('Kalender-Kehrwoche'!$D$7),INDEX(Person,E105,1),"")&amp;";;;;;;;"</f>
        <v>WHG-01; Thomann; Gerhard;;;;;;;</v>
      </c>
      <c r="H105" s="2" t="str" cm="1">
        <f t="array" ref="H105">TRIM(IFERROR(INDEX(J105:AC105,1,F105*3+1),""))&amp;" "</f>
        <v xml:space="preserve"> </v>
      </c>
      <c r="I105" s="2">
        <f t="shared" si="27"/>
        <v>7</v>
      </c>
      <c r="J105" s="2" t="str">
        <f t="shared" si="28"/>
        <v>WHG-01</v>
      </c>
      <c r="K105" s="2" t="str">
        <f t="shared" si="29"/>
        <v xml:space="preserve"> Thomann; Gerhard;;;;;;;</v>
      </c>
      <c r="L105" s="2">
        <f t="shared" si="30"/>
        <v>9</v>
      </c>
      <c r="M105" s="2" t="str">
        <f t="shared" si="31"/>
        <v xml:space="preserve"> Thomann</v>
      </c>
      <c r="N105" s="2" t="str">
        <f t="shared" si="32"/>
        <v xml:space="preserve"> Gerhard;;;;;;;</v>
      </c>
      <c r="O105" s="2">
        <f t="shared" si="33"/>
        <v>9</v>
      </c>
      <c r="P105" s="2" t="str">
        <f t="shared" si="34"/>
        <v xml:space="preserve"> Gerhard</v>
      </c>
      <c r="Q105" s="2" t="str">
        <f t="shared" si="35"/>
        <v>;;;;;;</v>
      </c>
      <c r="R105" s="2">
        <f t="shared" si="36"/>
        <v>1</v>
      </c>
      <c r="S105" s="2" t="str">
        <f t="shared" si="37"/>
        <v/>
      </c>
      <c r="T105" s="2" t="str">
        <f t="shared" si="38"/>
        <v>;;;;;</v>
      </c>
      <c r="U105" s="2">
        <f t="shared" si="39"/>
        <v>1</v>
      </c>
      <c r="V105" s="2" t="str">
        <f t="shared" si="40"/>
        <v/>
      </c>
      <c r="W105" s="2" t="str">
        <f t="shared" si="41"/>
        <v>;;;;</v>
      </c>
      <c r="X105" s="2">
        <f t="shared" si="42"/>
        <v>1</v>
      </c>
      <c r="Y105" s="2" t="str">
        <f t="shared" si="43"/>
        <v/>
      </c>
      <c r="Z105" s="2" t="str">
        <f t="shared" si="44"/>
        <v>;;;</v>
      </c>
      <c r="AA105" s="2">
        <f t="shared" si="45"/>
        <v>1</v>
      </c>
      <c r="AB105" s="2" t="str">
        <f t="shared" si="46"/>
        <v/>
      </c>
      <c r="AC105" s="2" t="str">
        <f t="shared" si="47"/>
        <v>;;</v>
      </c>
      <c r="AD105" s="2"/>
      <c r="AE105" s="2"/>
      <c r="AF105" s="2"/>
      <c r="AG105" s="2"/>
    </row>
    <row r="106" spans="1:33">
      <c r="A106" s="2">
        <v>105</v>
      </c>
      <c r="B106" s="61">
        <f t="shared" si="24"/>
        <v>44666</v>
      </c>
      <c r="C106" s="2">
        <f t="shared" si="25"/>
        <v>15</v>
      </c>
      <c r="D106" s="2">
        <f t="shared" si="26"/>
        <v>16</v>
      </c>
      <c r="E106" s="2" cm="1">
        <f t="array" ref="E106">INDEX(Kalender,C106,D106)</f>
        <v>15</v>
      </c>
      <c r="F106" s="2">
        <f>COUNTIF(E$2:E106,E106)-1</f>
        <v>6</v>
      </c>
      <c r="G106" s="2" t="str" cm="1">
        <f t="array" ref="G106">IF(YEAR(B106)=N('Kalender-Kehrwoche'!$D$7),INDEX(Person,E106,1),"")&amp;";;;;;;;"</f>
        <v>WHG-01; Thomann; Gerhard;;;;;;;</v>
      </c>
      <c r="H106" s="2" t="str" cm="1">
        <f t="array" ref="H106">TRIM(IFERROR(INDEX(J106:AC106,1,F106*3+1),""))&amp;" "</f>
        <v xml:space="preserve"> </v>
      </c>
      <c r="I106" s="2">
        <f t="shared" si="27"/>
        <v>7</v>
      </c>
      <c r="J106" s="2" t="str">
        <f t="shared" si="28"/>
        <v>WHG-01</v>
      </c>
      <c r="K106" s="2" t="str">
        <f t="shared" si="29"/>
        <v xml:space="preserve"> Thomann; Gerhard;;;;;;;</v>
      </c>
      <c r="L106" s="2">
        <f t="shared" si="30"/>
        <v>9</v>
      </c>
      <c r="M106" s="2" t="str">
        <f t="shared" si="31"/>
        <v xml:space="preserve"> Thomann</v>
      </c>
      <c r="N106" s="2" t="str">
        <f t="shared" si="32"/>
        <v xml:space="preserve"> Gerhard;;;;;;;</v>
      </c>
      <c r="O106" s="2">
        <f t="shared" si="33"/>
        <v>9</v>
      </c>
      <c r="P106" s="2" t="str">
        <f t="shared" si="34"/>
        <v xml:space="preserve"> Gerhard</v>
      </c>
      <c r="Q106" s="2" t="str">
        <f t="shared" si="35"/>
        <v>;;;;;;</v>
      </c>
      <c r="R106" s="2">
        <f t="shared" si="36"/>
        <v>1</v>
      </c>
      <c r="S106" s="2" t="str">
        <f t="shared" si="37"/>
        <v/>
      </c>
      <c r="T106" s="2" t="str">
        <f t="shared" si="38"/>
        <v>;;;;;</v>
      </c>
      <c r="U106" s="2">
        <f t="shared" si="39"/>
        <v>1</v>
      </c>
      <c r="V106" s="2" t="str">
        <f t="shared" si="40"/>
        <v/>
      </c>
      <c r="W106" s="2" t="str">
        <f t="shared" si="41"/>
        <v>;;;;</v>
      </c>
      <c r="X106" s="2">
        <f t="shared" si="42"/>
        <v>1</v>
      </c>
      <c r="Y106" s="2" t="str">
        <f t="shared" si="43"/>
        <v/>
      </c>
      <c r="Z106" s="2" t="str">
        <f t="shared" si="44"/>
        <v>;;;</v>
      </c>
      <c r="AA106" s="2">
        <f t="shared" si="45"/>
        <v>1</v>
      </c>
      <c r="AB106" s="2" t="str">
        <f t="shared" si="46"/>
        <v/>
      </c>
      <c r="AC106" s="2" t="str">
        <f t="shared" si="47"/>
        <v>;;</v>
      </c>
      <c r="AD106" s="2"/>
      <c r="AE106" s="2"/>
      <c r="AF106" s="2"/>
      <c r="AG106" s="2"/>
    </row>
    <row r="107" spans="1:33">
      <c r="A107" s="2">
        <v>106</v>
      </c>
      <c r="B107" s="61">
        <f t="shared" si="24"/>
        <v>44667</v>
      </c>
      <c r="C107" s="2">
        <f t="shared" si="25"/>
        <v>16</v>
      </c>
      <c r="D107" s="2">
        <f t="shared" si="26"/>
        <v>16</v>
      </c>
      <c r="E107" s="2" cm="1">
        <f t="array" ref="E107">INDEX(Kalender,C107,D107)</f>
        <v>16</v>
      </c>
      <c r="F107" s="2">
        <f>COUNTIF(E$2:E107,E107)-1</f>
        <v>0</v>
      </c>
      <c r="G107" s="2" t="str" cm="1">
        <f t="array" ref="G107">IF(YEAR(B107)=N('Kalender-Kehrwoche'!$D$7),INDEX(Person,E107,1),"")&amp;";;;;;;;"</f>
        <v>Ingolf; Matys; Tel.: 0761; 881 4402;;;;;;;</v>
      </c>
      <c r="H107" s="2" t="str" cm="1">
        <f t="array" ref="H107">TRIM(IFERROR(INDEX(J107:AC107,1,F107*3+1),""))&amp;" "</f>
        <v xml:space="preserve">Ingolf </v>
      </c>
      <c r="I107" s="2">
        <f t="shared" si="27"/>
        <v>7</v>
      </c>
      <c r="J107" s="2" t="str">
        <f t="shared" si="28"/>
        <v>Ingolf</v>
      </c>
      <c r="K107" s="2" t="str">
        <f t="shared" si="29"/>
        <v xml:space="preserve"> Matys; Tel.: 0761; 881 4402;;;;;;;</v>
      </c>
      <c r="L107" s="2">
        <f t="shared" si="30"/>
        <v>7</v>
      </c>
      <c r="M107" s="2" t="str">
        <f t="shared" si="31"/>
        <v xml:space="preserve"> Matys</v>
      </c>
      <c r="N107" s="2" t="str">
        <f t="shared" si="32"/>
        <v xml:space="preserve"> Tel.: 0761; 881 4402;;;;;;;</v>
      </c>
      <c r="O107" s="2">
        <f t="shared" si="33"/>
        <v>12</v>
      </c>
      <c r="P107" s="2" t="str">
        <f t="shared" si="34"/>
        <v xml:space="preserve"> Tel.: 0761</v>
      </c>
      <c r="Q107" s="2" t="str">
        <f t="shared" si="35"/>
        <v xml:space="preserve"> 881 4402;;;;;;;</v>
      </c>
      <c r="R107" s="2">
        <f t="shared" si="36"/>
        <v>10</v>
      </c>
      <c r="S107" s="2" t="str">
        <f t="shared" si="37"/>
        <v xml:space="preserve"> 881 4402</v>
      </c>
      <c r="T107" s="2" t="str">
        <f t="shared" si="38"/>
        <v>;;;;;;</v>
      </c>
      <c r="U107" s="2">
        <f t="shared" si="39"/>
        <v>1</v>
      </c>
      <c r="V107" s="2" t="str">
        <f t="shared" si="40"/>
        <v/>
      </c>
      <c r="W107" s="2" t="str">
        <f t="shared" si="41"/>
        <v>;;;;;</v>
      </c>
      <c r="X107" s="2">
        <f t="shared" si="42"/>
        <v>1</v>
      </c>
      <c r="Y107" s="2" t="str">
        <f t="shared" si="43"/>
        <v/>
      </c>
      <c r="Z107" s="2" t="str">
        <f t="shared" si="44"/>
        <v>;;;;</v>
      </c>
      <c r="AA107" s="2">
        <f t="shared" si="45"/>
        <v>1</v>
      </c>
      <c r="AB107" s="2" t="str">
        <f t="shared" si="46"/>
        <v/>
      </c>
      <c r="AC107" s="2" t="str">
        <f t="shared" si="47"/>
        <v>;;;</v>
      </c>
      <c r="AD107" s="2"/>
      <c r="AE107" s="2"/>
      <c r="AF107" s="2"/>
      <c r="AG107" s="2"/>
    </row>
    <row r="108" spans="1:33">
      <c r="A108" s="2">
        <v>107</v>
      </c>
      <c r="B108" s="61">
        <f t="shared" si="24"/>
        <v>44668</v>
      </c>
      <c r="C108" s="2">
        <f t="shared" si="25"/>
        <v>17</v>
      </c>
      <c r="D108" s="2">
        <f t="shared" si="26"/>
        <v>16</v>
      </c>
      <c r="E108" s="2" cm="1">
        <f t="array" ref="E108">INDEX(Kalender,C108,D108)</f>
        <v>16</v>
      </c>
      <c r="F108" s="2">
        <f>COUNTIF(E$2:E108,E108)-1</f>
        <v>1</v>
      </c>
      <c r="G108" s="2" t="str" cm="1">
        <f t="array" ref="G108">IF(YEAR(B108)=N('Kalender-Kehrwoche'!$D$7),INDEX(Person,E108,1),"")&amp;";;;;;;;"</f>
        <v>Ingolf; Matys; Tel.: 0761; 881 4402;;;;;;;</v>
      </c>
      <c r="H108" s="2" t="str" cm="1">
        <f t="array" ref="H108">TRIM(IFERROR(INDEX(J108:AC108,1,F108*3+1),""))&amp;" "</f>
        <v xml:space="preserve">Matys </v>
      </c>
      <c r="I108" s="2">
        <f t="shared" si="27"/>
        <v>7</v>
      </c>
      <c r="J108" s="2" t="str">
        <f t="shared" si="28"/>
        <v>Ingolf</v>
      </c>
      <c r="K108" s="2" t="str">
        <f t="shared" si="29"/>
        <v xml:space="preserve"> Matys; Tel.: 0761; 881 4402;;;;;;;</v>
      </c>
      <c r="L108" s="2">
        <f t="shared" si="30"/>
        <v>7</v>
      </c>
      <c r="M108" s="2" t="str">
        <f t="shared" si="31"/>
        <v xml:space="preserve"> Matys</v>
      </c>
      <c r="N108" s="2" t="str">
        <f t="shared" si="32"/>
        <v xml:space="preserve"> Tel.: 0761; 881 4402;;;;;;;</v>
      </c>
      <c r="O108" s="2">
        <f t="shared" si="33"/>
        <v>12</v>
      </c>
      <c r="P108" s="2" t="str">
        <f t="shared" si="34"/>
        <v xml:space="preserve"> Tel.: 0761</v>
      </c>
      <c r="Q108" s="2" t="str">
        <f t="shared" si="35"/>
        <v xml:space="preserve"> 881 4402;;;;;;;</v>
      </c>
      <c r="R108" s="2">
        <f t="shared" si="36"/>
        <v>10</v>
      </c>
      <c r="S108" s="2" t="str">
        <f t="shared" si="37"/>
        <v xml:space="preserve"> 881 4402</v>
      </c>
      <c r="T108" s="2" t="str">
        <f t="shared" si="38"/>
        <v>;;;;;;</v>
      </c>
      <c r="U108" s="2">
        <f t="shared" si="39"/>
        <v>1</v>
      </c>
      <c r="V108" s="2" t="str">
        <f t="shared" si="40"/>
        <v/>
      </c>
      <c r="W108" s="2" t="str">
        <f t="shared" si="41"/>
        <v>;;;;;</v>
      </c>
      <c r="X108" s="2">
        <f t="shared" si="42"/>
        <v>1</v>
      </c>
      <c r="Y108" s="2" t="str">
        <f t="shared" si="43"/>
        <v/>
      </c>
      <c r="Z108" s="2" t="str">
        <f t="shared" si="44"/>
        <v>;;;;</v>
      </c>
      <c r="AA108" s="2">
        <f t="shared" si="45"/>
        <v>1</v>
      </c>
      <c r="AB108" s="2" t="str">
        <f t="shared" si="46"/>
        <v/>
      </c>
      <c r="AC108" s="2" t="str">
        <f t="shared" si="47"/>
        <v>;;;</v>
      </c>
      <c r="AD108" s="2"/>
      <c r="AE108" s="2"/>
      <c r="AF108" s="2"/>
      <c r="AG108" s="2"/>
    </row>
    <row r="109" spans="1:33">
      <c r="A109" s="2">
        <v>108</v>
      </c>
      <c r="B109" s="61">
        <f t="shared" si="24"/>
        <v>44669</v>
      </c>
      <c r="C109" s="2">
        <f t="shared" si="25"/>
        <v>18</v>
      </c>
      <c r="D109" s="2">
        <f t="shared" si="26"/>
        <v>16</v>
      </c>
      <c r="E109" s="2" cm="1">
        <f t="array" ref="E109">INDEX(Kalender,C109,D109)</f>
        <v>16</v>
      </c>
      <c r="F109" s="2">
        <f>COUNTIF(E$2:E109,E109)-1</f>
        <v>2</v>
      </c>
      <c r="G109" s="2" t="str" cm="1">
        <f t="array" ref="G109">IF(YEAR(B109)=N('Kalender-Kehrwoche'!$D$7),INDEX(Person,E109,1),"")&amp;";;;;;;;"</f>
        <v>Ingolf; Matys; Tel.: 0761; 881 4402;;;;;;;</v>
      </c>
      <c r="H109" s="2" t="str" cm="1">
        <f t="array" ref="H109">TRIM(IFERROR(INDEX(J109:AC109,1,F109*3+1),""))&amp;" "</f>
        <v xml:space="preserve">Tel.: 0761 </v>
      </c>
      <c r="I109" s="2">
        <f t="shared" si="27"/>
        <v>7</v>
      </c>
      <c r="J109" s="2" t="str">
        <f t="shared" si="28"/>
        <v>Ingolf</v>
      </c>
      <c r="K109" s="2" t="str">
        <f t="shared" si="29"/>
        <v xml:space="preserve"> Matys; Tel.: 0761; 881 4402;;;;;;;</v>
      </c>
      <c r="L109" s="2">
        <f t="shared" si="30"/>
        <v>7</v>
      </c>
      <c r="M109" s="2" t="str">
        <f t="shared" si="31"/>
        <v xml:space="preserve"> Matys</v>
      </c>
      <c r="N109" s="2" t="str">
        <f t="shared" si="32"/>
        <v xml:space="preserve"> Tel.: 0761; 881 4402;;;;;;;</v>
      </c>
      <c r="O109" s="2">
        <f t="shared" si="33"/>
        <v>12</v>
      </c>
      <c r="P109" s="2" t="str">
        <f t="shared" si="34"/>
        <v xml:space="preserve"> Tel.: 0761</v>
      </c>
      <c r="Q109" s="2" t="str">
        <f t="shared" si="35"/>
        <v xml:space="preserve"> 881 4402;;;;;;;</v>
      </c>
      <c r="R109" s="2">
        <f t="shared" si="36"/>
        <v>10</v>
      </c>
      <c r="S109" s="2" t="str">
        <f t="shared" si="37"/>
        <v xml:space="preserve"> 881 4402</v>
      </c>
      <c r="T109" s="2" t="str">
        <f t="shared" si="38"/>
        <v>;;;;;;</v>
      </c>
      <c r="U109" s="2">
        <f t="shared" si="39"/>
        <v>1</v>
      </c>
      <c r="V109" s="2" t="str">
        <f t="shared" si="40"/>
        <v/>
      </c>
      <c r="W109" s="2" t="str">
        <f t="shared" si="41"/>
        <v>;;;;;</v>
      </c>
      <c r="X109" s="2">
        <f t="shared" si="42"/>
        <v>1</v>
      </c>
      <c r="Y109" s="2" t="str">
        <f t="shared" si="43"/>
        <v/>
      </c>
      <c r="Z109" s="2" t="str">
        <f t="shared" si="44"/>
        <v>;;;;</v>
      </c>
      <c r="AA109" s="2">
        <f t="shared" si="45"/>
        <v>1</v>
      </c>
      <c r="AB109" s="2" t="str">
        <f t="shared" si="46"/>
        <v/>
      </c>
      <c r="AC109" s="2" t="str">
        <f t="shared" si="47"/>
        <v>;;;</v>
      </c>
      <c r="AD109" s="2"/>
      <c r="AE109" s="2"/>
      <c r="AF109" s="2"/>
      <c r="AG109" s="2"/>
    </row>
    <row r="110" spans="1:33">
      <c r="A110" s="2">
        <v>109</v>
      </c>
      <c r="B110" s="61">
        <f t="shared" si="24"/>
        <v>44670</v>
      </c>
      <c r="C110" s="2">
        <f t="shared" si="25"/>
        <v>19</v>
      </c>
      <c r="D110" s="2">
        <f t="shared" si="26"/>
        <v>16</v>
      </c>
      <c r="E110" s="2" cm="1">
        <f t="array" ref="E110">INDEX(Kalender,C110,D110)</f>
        <v>16</v>
      </c>
      <c r="F110" s="2">
        <f>COUNTIF(E$2:E110,E110)-1</f>
        <v>3</v>
      </c>
      <c r="G110" s="2" t="str" cm="1">
        <f t="array" ref="G110">IF(YEAR(B110)=N('Kalender-Kehrwoche'!$D$7),INDEX(Person,E110,1),"")&amp;";;;;;;;"</f>
        <v>Ingolf; Matys; Tel.: 0761; 881 4402;;;;;;;</v>
      </c>
      <c r="H110" s="2" t="str" cm="1">
        <f t="array" ref="H110">TRIM(IFERROR(INDEX(J110:AC110,1,F110*3+1),""))&amp;" "</f>
        <v xml:space="preserve">881 4402 </v>
      </c>
      <c r="I110" s="2">
        <f t="shared" si="27"/>
        <v>7</v>
      </c>
      <c r="J110" s="2" t="str">
        <f t="shared" si="28"/>
        <v>Ingolf</v>
      </c>
      <c r="K110" s="2" t="str">
        <f t="shared" si="29"/>
        <v xml:space="preserve"> Matys; Tel.: 0761; 881 4402;;;;;;;</v>
      </c>
      <c r="L110" s="2">
        <f t="shared" si="30"/>
        <v>7</v>
      </c>
      <c r="M110" s="2" t="str">
        <f t="shared" si="31"/>
        <v xml:space="preserve"> Matys</v>
      </c>
      <c r="N110" s="2" t="str">
        <f t="shared" si="32"/>
        <v xml:space="preserve"> Tel.: 0761; 881 4402;;;;;;;</v>
      </c>
      <c r="O110" s="2">
        <f t="shared" si="33"/>
        <v>12</v>
      </c>
      <c r="P110" s="2" t="str">
        <f t="shared" si="34"/>
        <v xml:space="preserve"> Tel.: 0761</v>
      </c>
      <c r="Q110" s="2" t="str">
        <f t="shared" si="35"/>
        <v xml:space="preserve"> 881 4402;;;;;;;</v>
      </c>
      <c r="R110" s="2">
        <f t="shared" si="36"/>
        <v>10</v>
      </c>
      <c r="S110" s="2" t="str">
        <f t="shared" si="37"/>
        <v xml:space="preserve"> 881 4402</v>
      </c>
      <c r="T110" s="2" t="str">
        <f t="shared" si="38"/>
        <v>;;;;;;</v>
      </c>
      <c r="U110" s="2">
        <f t="shared" si="39"/>
        <v>1</v>
      </c>
      <c r="V110" s="2" t="str">
        <f t="shared" si="40"/>
        <v/>
      </c>
      <c r="W110" s="2" t="str">
        <f t="shared" si="41"/>
        <v>;;;;;</v>
      </c>
      <c r="X110" s="2">
        <f t="shared" si="42"/>
        <v>1</v>
      </c>
      <c r="Y110" s="2" t="str">
        <f t="shared" si="43"/>
        <v/>
      </c>
      <c r="Z110" s="2" t="str">
        <f t="shared" si="44"/>
        <v>;;;;</v>
      </c>
      <c r="AA110" s="2">
        <f t="shared" si="45"/>
        <v>1</v>
      </c>
      <c r="AB110" s="2" t="str">
        <f t="shared" si="46"/>
        <v/>
      </c>
      <c r="AC110" s="2" t="str">
        <f t="shared" si="47"/>
        <v>;;;</v>
      </c>
      <c r="AD110" s="2"/>
      <c r="AE110" s="2"/>
      <c r="AF110" s="2"/>
      <c r="AG110" s="2"/>
    </row>
    <row r="111" spans="1:33">
      <c r="A111" s="2">
        <v>110</v>
      </c>
      <c r="B111" s="61">
        <f t="shared" si="24"/>
        <v>44671</v>
      </c>
      <c r="C111" s="2">
        <f t="shared" si="25"/>
        <v>20</v>
      </c>
      <c r="D111" s="2">
        <f t="shared" si="26"/>
        <v>16</v>
      </c>
      <c r="E111" s="2" cm="1">
        <f t="array" ref="E111">INDEX(Kalender,C111,D111)</f>
        <v>16</v>
      </c>
      <c r="F111" s="2">
        <f>COUNTIF(E$2:E111,E111)-1</f>
        <v>4</v>
      </c>
      <c r="G111" s="2" t="str" cm="1">
        <f t="array" ref="G111">IF(YEAR(B111)=N('Kalender-Kehrwoche'!$D$7),INDEX(Person,E111,1),"")&amp;";;;;;;;"</f>
        <v>Ingolf; Matys; Tel.: 0761; 881 4402;;;;;;;</v>
      </c>
      <c r="H111" s="2" t="str" cm="1">
        <f t="array" ref="H111">TRIM(IFERROR(INDEX(J111:AC111,1,F111*3+1),""))&amp;" "</f>
        <v xml:space="preserve"> </v>
      </c>
      <c r="I111" s="2">
        <f t="shared" si="27"/>
        <v>7</v>
      </c>
      <c r="J111" s="2" t="str">
        <f t="shared" si="28"/>
        <v>Ingolf</v>
      </c>
      <c r="K111" s="2" t="str">
        <f t="shared" si="29"/>
        <v xml:space="preserve"> Matys; Tel.: 0761; 881 4402;;;;;;;</v>
      </c>
      <c r="L111" s="2">
        <f t="shared" si="30"/>
        <v>7</v>
      </c>
      <c r="M111" s="2" t="str">
        <f t="shared" si="31"/>
        <v xml:space="preserve"> Matys</v>
      </c>
      <c r="N111" s="2" t="str">
        <f t="shared" si="32"/>
        <v xml:space="preserve"> Tel.: 0761; 881 4402;;;;;;;</v>
      </c>
      <c r="O111" s="2">
        <f t="shared" si="33"/>
        <v>12</v>
      </c>
      <c r="P111" s="2" t="str">
        <f t="shared" si="34"/>
        <v xml:space="preserve"> Tel.: 0761</v>
      </c>
      <c r="Q111" s="2" t="str">
        <f t="shared" si="35"/>
        <v xml:space="preserve"> 881 4402;;;;;;;</v>
      </c>
      <c r="R111" s="2">
        <f t="shared" si="36"/>
        <v>10</v>
      </c>
      <c r="S111" s="2" t="str">
        <f t="shared" si="37"/>
        <v xml:space="preserve"> 881 4402</v>
      </c>
      <c r="T111" s="2" t="str">
        <f t="shared" si="38"/>
        <v>;;;;;;</v>
      </c>
      <c r="U111" s="2">
        <f t="shared" si="39"/>
        <v>1</v>
      </c>
      <c r="V111" s="2" t="str">
        <f t="shared" si="40"/>
        <v/>
      </c>
      <c r="W111" s="2" t="str">
        <f t="shared" si="41"/>
        <v>;;;;;</v>
      </c>
      <c r="X111" s="2">
        <f t="shared" si="42"/>
        <v>1</v>
      </c>
      <c r="Y111" s="2" t="str">
        <f t="shared" si="43"/>
        <v/>
      </c>
      <c r="Z111" s="2" t="str">
        <f t="shared" si="44"/>
        <v>;;;;</v>
      </c>
      <c r="AA111" s="2">
        <f t="shared" si="45"/>
        <v>1</v>
      </c>
      <c r="AB111" s="2" t="str">
        <f t="shared" si="46"/>
        <v/>
      </c>
      <c r="AC111" s="2" t="str">
        <f t="shared" si="47"/>
        <v>;;;</v>
      </c>
      <c r="AD111" s="2"/>
      <c r="AE111" s="2"/>
      <c r="AF111" s="2"/>
      <c r="AG111" s="2"/>
    </row>
    <row r="112" spans="1:33">
      <c r="A112" s="2">
        <v>111</v>
      </c>
      <c r="B112" s="61">
        <f t="shared" si="24"/>
        <v>44672</v>
      </c>
      <c r="C112" s="2">
        <f t="shared" si="25"/>
        <v>21</v>
      </c>
      <c r="D112" s="2">
        <f t="shared" si="26"/>
        <v>16</v>
      </c>
      <c r="E112" s="2" cm="1">
        <f t="array" ref="E112">INDEX(Kalender,C112,D112)</f>
        <v>16</v>
      </c>
      <c r="F112" s="2">
        <f>COUNTIF(E$2:E112,E112)-1</f>
        <v>5</v>
      </c>
      <c r="G112" s="2" t="str" cm="1">
        <f t="array" ref="G112">IF(YEAR(B112)=N('Kalender-Kehrwoche'!$D$7),INDEX(Person,E112,1),"")&amp;";;;;;;;"</f>
        <v>Ingolf; Matys; Tel.: 0761; 881 4402;;;;;;;</v>
      </c>
      <c r="H112" s="2" t="str" cm="1">
        <f t="array" ref="H112">TRIM(IFERROR(INDEX(J112:AC112,1,F112*3+1),""))&amp;" "</f>
        <v xml:space="preserve"> </v>
      </c>
      <c r="I112" s="2">
        <f t="shared" si="27"/>
        <v>7</v>
      </c>
      <c r="J112" s="2" t="str">
        <f t="shared" si="28"/>
        <v>Ingolf</v>
      </c>
      <c r="K112" s="2" t="str">
        <f t="shared" si="29"/>
        <v xml:space="preserve"> Matys; Tel.: 0761; 881 4402;;;;;;;</v>
      </c>
      <c r="L112" s="2">
        <f t="shared" si="30"/>
        <v>7</v>
      </c>
      <c r="M112" s="2" t="str">
        <f t="shared" si="31"/>
        <v xml:space="preserve"> Matys</v>
      </c>
      <c r="N112" s="2" t="str">
        <f t="shared" si="32"/>
        <v xml:space="preserve"> Tel.: 0761; 881 4402;;;;;;;</v>
      </c>
      <c r="O112" s="2">
        <f t="shared" si="33"/>
        <v>12</v>
      </c>
      <c r="P112" s="2" t="str">
        <f t="shared" si="34"/>
        <v xml:space="preserve"> Tel.: 0761</v>
      </c>
      <c r="Q112" s="2" t="str">
        <f t="shared" si="35"/>
        <v xml:space="preserve"> 881 4402;;;;;;;</v>
      </c>
      <c r="R112" s="2">
        <f t="shared" si="36"/>
        <v>10</v>
      </c>
      <c r="S112" s="2" t="str">
        <f t="shared" si="37"/>
        <v xml:space="preserve"> 881 4402</v>
      </c>
      <c r="T112" s="2" t="str">
        <f t="shared" si="38"/>
        <v>;;;;;;</v>
      </c>
      <c r="U112" s="2">
        <f t="shared" si="39"/>
        <v>1</v>
      </c>
      <c r="V112" s="2" t="str">
        <f t="shared" si="40"/>
        <v/>
      </c>
      <c r="W112" s="2" t="str">
        <f t="shared" si="41"/>
        <v>;;;;;</v>
      </c>
      <c r="X112" s="2">
        <f t="shared" si="42"/>
        <v>1</v>
      </c>
      <c r="Y112" s="2" t="str">
        <f t="shared" si="43"/>
        <v/>
      </c>
      <c r="Z112" s="2" t="str">
        <f t="shared" si="44"/>
        <v>;;;;</v>
      </c>
      <c r="AA112" s="2">
        <f t="shared" si="45"/>
        <v>1</v>
      </c>
      <c r="AB112" s="2" t="str">
        <f t="shared" si="46"/>
        <v/>
      </c>
      <c r="AC112" s="2" t="str">
        <f t="shared" si="47"/>
        <v>;;;</v>
      </c>
      <c r="AD112" s="2"/>
      <c r="AE112" s="2"/>
      <c r="AF112" s="2"/>
      <c r="AG112" s="2"/>
    </row>
    <row r="113" spans="1:33">
      <c r="A113" s="2">
        <v>112</v>
      </c>
      <c r="B113" s="61">
        <f t="shared" si="24"/>
        <v>44673</v>
      </c>
      <c r="C113" s="2">
        <f t="shared" si="25"/>
        <v>22</v>
      </c>
      <c r="D113" s="2">
        <f t="shared" si="26"/>
        <v>16</v>
      </c>
      <c r="E113" s="2" cm="1">
        <f t="array" ref="E113">INDEX(Kalender,C113,D113)</f>
        <v>16</v>
      </c>
      <c r="F113" s="2">
        <f>COUNTIF(E$2:E113,E113)-1</f>
        <v>6</v>
      </c>
      <c r="G113" s="2" t="str" cm="1">
        <f t="array" ref="G113">IF(YEAR(B113)=N('Kalender-Kehrwoche'!$D$7),INDEX(Person,E113,1),"")&amp;";;;;;;;"</f>
        <v>Ingolf; Matys; Tel.: 0761; 881 4402;;;;;;;</v>
      </c>
      <c r="H113" s="2" t="str" cm="1">
        <f t="array" ref="H113">TRIM(IFERROR(INDEX(J113:AC113,1,F113*3+1),""))&amp;" "</f>
        <v xml:space="preserve"> </v>
      </c>
      <c r="I113" s="2">
        <f t="shared" si="27"/>
        <v>7</v>
      </c>
      <c r="J113" s="2" t="str">
        <f t="shared" si="28"/>
        <v>Ingolf</v>
      </c>
      <c r="K113" s="2" t="str">
        <f t="shared" si="29"/>
        <v xml:space="preserve"> Matys; Tel.: 0761; 881 4402;;;;;;;</v>
      </c>
      <c r="L113" s="2">
        <f t="shared" si="30"/>
        <v>7</v>
      </c>
      <c r="M113" s="2" t="str">
        <f t="shared" si="31"/>
        <v xml:space="preserve"> Matys</v>
      </c>
      <c r="N113" s="2" t="str">
        <f t="shared" si="32"/>
        <v xml:space="preserve"> Tel.: 0761; 881 4402;;;;;;;</v>
      </c>
      <c r="O113" s="2">
        <f t="shared" si="33"/>
        <v>12</v>
      </c>
      <c r="P113" s="2" t="str">
        <f t="shared" si="34"/>
        <v xml:space="preserve"> Tel.: 0761</v>
      </c>
      <c r="Q113" s="2" t="str">
        <f t="shared" si="35"/>
        <v xml:space="preserve"> 881 4402;;;;;;;</v>
      </c>
      <c r="R113" s="2">
        <f t="shared" si="36"/>
        <v>10</v>
      </c>
      <c r="S113" s="2" t="str">
        <f t="shared" si="37"/>
        <v xml:space="preserve"> 881 4402</v>
      </c>
      <c r="T113" s="2" t="str">
        <f t="shared" si="38"/>
        <v>;;;;;;</v>
      </c>
      <c r="U113" s="2">
        <f t="shared" si="39"/>
        <v>1</v>
      </c>
      <c r="V113" s="2" t="str">
        <f t="shared" si="40"/>
        <v/>
      </c>
      <c r="W113" s="2" t="str">
        <f t="shared" si="41"/>
        <v>;;;;;</v>
      </c>
      <c r="X113" s="2">
        <f t="shared" si="42"/>
        <v>1</v>
      </c>
      <c r="Y113" s="2" t="str">
        <f t="shared" si="43"/>
        <v/>
      </c>
      <c r="Z113" s="2" t="str">
        <f t="shared" si="44"/>
        <v>;;;;</v>
      </c>
      <c r="AA113" s="2">
        <f t="shared" si="45"/>
        <v>1</v>
      </c>
      <c r="AB113" s="2" t="str">
        <f t="shared" si="46"/>
        <v/>
      </c>
      <c r="AC113" s="2" t="str">
        <f t="shared" si="47"/>
        <v>;;;</v>
      </c>
      <c r="AD113" s="2"/>
      <c r="AE113" s="2"/>
      <c r="AF113" s="2"/>
      <c r="AG113" s="2"/>
    </row>
    <row r="114" spans="1:33">
      <c r="A114" s="2">
        <v>113</v>
      </c>
      <c r="B114" s="61">
        <f t="shared" si="24"/>
        <v>44674</v>
      </c>
      <c r="C114" s="2">
        <f t="shared" si="25"/>
        <v>23</v>
      </c>
      <c r="D114" s="2">
        <f t="shared" si="26"/>
        <v>16</v>
      </c>
      <c r="E114" s="2" cm="1">
        <f t="array" ref="E114">INDEX(Kalender,C114,D114)</f>
        <v>17</v>
      </c>
      <c r="F114" s="2">
        <f>COUNTIF(E$2:E114,E114)-1</f>
        <v>0</v>
      </c>
      <c r="G114" s="2" t="str" cm="1">
        <f t="array" ref="G114">IF(YEAR(B114)=N('Kalender-Kehrwoche'!$D$7),INDEX(Person,E114,1),"")&amp;";;;;;;;"</f>
        <v>Wohnung 3; Dritter; mal;sehen;;;;;;;</v>
      </c>
      <c r="H114" s="2" t="str" cm="1">
        <f t="array" ref="H114">TRIM(IFERROR(INDEX(J114:AC114,1,F114*3+1),""))&amp;" "</f>
        <v xml:space="preserve">Wohnung 3 </v>
      </c>
      <c r="I114" s="2">
        <f t="shared" si="27"/>
        <v>10</v>
      </c>
      <c r="J114" s="2" t="str">
        <f t="shared" si="28"/>
        <v>Wohnung 3</v>
      </c>
      <c r="K114" s="2" t="str">
        <f t="shared" si="29"/>
        <v xml:space="preserve"> Dritter; mal;sehen;;;;;;;</v>
      </c>
      <c r="L114" s="2">
        <f t="shared" si="30"/>
        <v>9</v>
      </c>
      <c r="M114" s="2" t="str">
        <f t="shared" si="31"/>
        <v xml:space="preserve"> Dritter</v>
      </c>
      <c r="N114" s="2" t="str">
        <f t="shared" si="32"/>
        <v xml:space="preserve"> mal;sehen;;;;;;;</v>
      </c>
      <c r="O114" s="2">
        <f t="shared" si="33"/>
        <v>5</v>
      </c>
      <c r="P114" s="2" t="str">
        <f t="shared" si="34"/>
        <v xml:space="preserve"> mal</v>
      </c>
      <c r="Q114" s="2" t="str">
        <f t="shared" si="35"/>
        <v>sehen;;;;;;;</v>
      </c>
      <c r="R114" s="2">
        <f t="shared" si="36"/>
        <v>6</v>
      </c>
      <c r="S114" s="2" t="str">
        <f t="shared" si="37"/>
        <v>sehen</v>
      </c>
      <c r="T114" s="2" t="str">
        <f t="shared" si="38"/>
        <v>;;;;;;</v>
      </c>
      <c r="U114" s="2">
        <f t="shared" si="39"/>
        <v>1</v>
      </c>
      <c r="V114" s="2" t="str">
        <f t="shared" si="40"/>
        <v/>
      </c>
      <c r="W114" s="2" t="str">
        <f t="shared" si="41"/>
        <v>;;;;;</v>
      </c>
      <c r="X114" s="2">
        <f t="shared" si="42"/>
        <v>1</v>
      </c>
      <c r="Y114" s="2" t="str">
        <f t="shared" si="43"/>
        <v/>
      </c>
      <c r="Z114" s="2" t="str">
        <f t="shared" si="44"/>
        <v>;;;;</v>
      </c>
      <c r="AA114" s="2">
        <f t="shared" si="45"/>
        <v>1</v>
      </c>
      <c r="AB114" s="2" t="str">
        <f t="shared" si="46"/>
        <v/>
      </c>
      <c r="AC114" s="2" t="str">
        <f t="shared" si="47"/>
        <v>;;;</v>
      </c>
      <c r="AD114" s="2"/>
      <c r="AE114" s="2"/>
      <c r="AF114" s="2"/>
      <c r="AG114" s="2"/>
    </row>
    <row r="115" spans="1:33">
      <c r="A115" s="2">
        <v>114</v>
      </c>
      <c r="B115" s="61">
        <f t="shared" si="24"/>
        <v>44675</v>
      </c>
      <c r="C115" s="2">
        <f t="shared" si="25"/>
        <v>24</v>
      </c>
      <c r="D115" s="2">
        <f t="shared" si="26"/>
        <v>16</v>
      </c>
      <c r="E115" s="2" cm="1">
        <f t="array" ref="E115">INDEX(Kalender,C115,D115)</f>
        <v>17</v>
      </c>
      <c r="F115" s="2">
        <f>COUNTIF(E$2:E115,E115)-1</f>
        <v>1</v>
      </c>
      <c r="G115" s="2" t="str" cm="1">
        <f t="array" ref="G115">IF(YEAR(B115)=N('Kalender-Kehrwoche'!$D$7),INDEX(Person,E115,1),"")&amp;";;;;;;;"</f>
        <v>Wohnung 3; Dritter; mal;sehen;;;;;;;</v>
      </c>
      <c r="H115" s="2" t="str" cm="1">
        <f t="array" ref="H115">TRIM(IFERROR(INDEX(J115:AC115,1,F115*3+1),""))&amp;" "</f>
        <v xml:space="preserve">Dritter </v>
      </c>
      <c r="I115" s="2">
        <f t="shared" si="27"/>
        <v>10</v>
      </c>
      <c r="J115" s="2" t="str">
        <f t="shared" si="28"/>
        <v>Wohnung 3</v>
      </c>
      <c r="K115" s="2" t="str">
        <f t="shared" si="29"/>
        <v xml:space="preserve"> Dritter; mal;sehen;;;;;;;</v>
      </c>
      <c r="L115" s="2">
        <f t="shared" si="30"/>
        <v>9</v>
      </c>
      <c r="M115" s="2" t="str">
        <f t="shared" si="31"/>
        <v xml:space="preserve"> Dritter</v>
      </c>
      <c r="N115" s="2" t="str">
        <f t="shared" si="32"/>
        <v xml:space="preserve"> mal;sehen;;;;;;;</v>
      </c>
      <c r="O115" s="2">
        <f t="shared" si="33"/>
        <v>5</v>
      </c>
      <c r="P115" s="2" t="str">
        <f t="shared" si="34"/>
        <v xml:space="preserve"> mal</v>
      </c>
      <c r="Q115" s="2" t="str">
        <f t="shared" si="35"/>
        <v>sehen;;;;;;;</v>
      </c>
      <c r="R115" s="2">
        <f t="shared" si="36"/>
        <v>6</v>
      </c>
      <c r="S115" s="2" t="str">
        <f t="shared" si="37"/>
        <v>sehen</v>
      </c>
      <c r="T115" s="2" t="str">
        <f t="shared" si="38"/>
        <v>;;;;;;</v>
      </c>
      <c r="U115" s="2">
        <f t="shared" si="39"/>
        <v>1</v>
      </c>
      <c r="V115" s="2" t="str">
        <f t="shared" si="40"/>
        <v/>
      </c>
      <c r="W115" s="2" t="str">
        <f t="shared" si="41"/>
        <v>;;;;;</v>
      </c>
      <c r="X115" s="2">
        <f t="shared" si="42"/>
        <v>1</v>
      </c>
      <c r="Y115" s="2" t="str">
        <f t="shared" si="43"/>
        <v/>
      </c>
      <c r="Z115" s="2" t="str">
        <f t="shared" si="44"/>
        <v>;;;;</v>
      </c>
      <c r="AA115" s="2">
        <f t="shared" si="45"/>
        <v>1</v>
      </c>
      <c r="AB115" s="2" t="str">
        <f t="shared" si="46"/>
        <v/>
      </c>
      <c r="AC115" s="2" t="str">
        <f t="shared" si="47"/>
        <v>;;;</v>
      </c>
      <c r="AD115" s="2"/>
      <c r="AE115" s="2"/>
      <c r="AF115" s="2"/>
      <c r="AG115" s="2"/>
    </row>
    <row r="116" spans="1:33">
      <c r="A116" s="2">
        <v>115</v>
      </c>
      <c r="B116" s="61">
        <f t="shared" si="24"/>
        <v>44676</v>
      </c>
      <c r="C116" s="2">
        <f t="shared" si="25"/>
        <v>25</v>
      </c>
      <c r="D116" s="2">
        <f t="shared" si="26"/>
        <v>16</v>
      </c>
      <c r="E116" s="2" cm="1">
        <f t="array" ref="E116">INDEX(Kalender,C116,D116)</f>
        <v>17</v>
      </c>
      <c r="F116" s="2">
        <f>COUNTIF(E$2:E116,E116)-1</f>
        <v>2</v>
      </c>
      <c r="G116" s="2" t="str" cm="1">
        <f t="array" ref="G116">IF(YEAR(B116)=N('Kalender-Kehrwoche'!$D$7),INDEX(Person,E116,1),"")&amp;";;;;;;;"</f>
        <v>Wohnung 3; Dritter; mal;sehen;;;;;;;</v>
      </c>
      <c r="H116" s="2" t="str" cm="1">
        <f t="array" ref="H116">TRIM(IFERROR(INDEX(J116:AC116,1,F116*3+1),""))&amp;" "</f>
        <v xml:space="preserve">mal </v>
      </c>
      <c r="I116" s="2">
        <f t="shared" si="27"/>
        <v>10</v>
      </c>
      <c r="J116" s="2" t="str">
        <f t="shared" si="28"/>
        <v>Wohnung 3</v>
      </c>
      <c r="K116" s="2" t="str">
        <f t="shared" si="29"/>
        <v xml:space="preserve"> Dritter; mal;sehen;;;;;;;</v>
      </c>
      <c r="L116" s="2">
        <f t="shared" si="30"/>
        <v>9</v>
      </c>
      <c r="M116" s="2" t="str">
        <f t="shared" si="31"/>
        <v xml:space="preserve"> Dritter</v>
      </c>
      <c r="N116" s="2" t="str">
        <f t="shared" si="32"/>
        <v xml:space="preserve"> mal;sehen;;;;;;;</v>
      </c>
      <c r="O116" s="2">
        <f t="shared" si="33"/>
        <v>5</v>
      </c>
      <c r="P116" s="2" t="str">
        <f t="shared" si="34"/>
        <v xml:space="preserve"> mal</v>
      </c>
      <c r="Q116" s="2" t="str">
        <f t="shared" si="35"/>
        <v>sehen;;;;;;;</v>
      </c>
      <c r="R116" s="2">
        <f t="shared" si="36"/>
        <v>6</v>
      </c>
      <c r="S116" s="2" t="str">
        <f t="shared" si="37"/>
        <v>sehen</v>
      </c>
      <c r="T116" s="2" t="str">
        <f t="shared" si="38"/>
        <v>;;;;;;</v>
      </c>
      <c r="U116" s="2">
        <f t="shared" si="39"/>
        <v>1</v>
      </c>
      <c r="V116" s="2" t="str">
        <f t="shared" si="40"/>
        <v/>
      </c>
      <c r="W116" s="2" t="str">
        <f t="shared" si="41"/>
        <v>;;;;;</v>
      </c>
      <c r="X116" s="2">
        <f t="shared" si="42"/>
        <v>1</v>
      </c>
      <c r="Y116" s="2" t="str">
        <f t="shared" si="43"/>
        <v/>
      </c>
      <c r="Z116" s="2" t="str">
        <f t="shared" si="44"/>
        <v>;;;;</v>
      </c>
      <c r="AA116" s="2">
        <f t="shared" si="45"/>
        <v>1</v>
      </c>
      <c r="AB116" s="2" t="str">
        <f t="shared" si="46"/>
        <v/>
      </c>
      <c r="AC116" s="2" t="str">
        <f t="shared" si="47"/>
        <v>;;;</v>
      </c>
      <c r="AD116" s="2"/>
      <c r="AE116" s="2"/>
      <c r="AF116" s="2"/>
      <c r="AG116" s="2"/>
    </row>
    <row r="117" spans="1:33">
      <c r="A117" s="2">
        <v>116</v>
      </c>
      <c r="B117" s="61">
        <f t="shared" si="24"/>
        <v>44677</v>
      </c>
      <c r="C117" s="2">
        <f t="shared" si="25"/>
        <v>26</v>
      </c>
      <c r="D117" s="2">
        <f t="shared" si="26"/>
        <v>16</v>
      </c>
      <c r="E117" s="2" cm="1">
        <f t="array" ref="E117">INDEX(Kalender,C117,D117)</f>
        <v>17</v>
      </c>
      <c r="F117" s="2">
        <f>COUNTIF(E$2:E117,E117)-1</f>
        <v>3</v>
      </c>
      <c r="G117" s="2" t="str" cm="1">
        <f t="array" ref="G117">IF(YEAR(B117)=N('Kalender-Kehrwoche'!$D$7),INDEX(Person,E117,1),"")&amp;";;;;;;;"</f>
        <v>Wohnung 3; Dritter; mal;sehen;;;;;;;</v>
      </c>
      <c r="H117" s="2" t="str" cm="1">
        <f t="array" ref="H117">TRIM(IFERROR(INDEX(J117:AC117,1,F117*3+1),""))&amp;" "</f>
        <v xml:space="preserve">sehen </v>
      </c>
      <c r="I117" s="2">
        <f t="shared" si="27"/>
        <v>10</v>
      </c>
      <c r="J117" s="2" t="str">
        <f t="shared" si="28"/>
        <v>Wohnung 3</v>
      </c>
      <c r="K117" s="2" t="str">
        <f t="shared" si="29"/>
        <v xml:space="preserve"> Dritter; mal;sehen;;;;;;;</v>
      </c>
      <c r="L117" s="2">
        <f t="shared" si="30"/>
        <v>9</v>
      </c>
      <c r="M117" s="2" t="str">
        <f t="shared" si="31"/>
        <v xml:space="preserve"> Dritter</v>
      </c>
      <c r="N117" s="2" t="str">
        <f t="shared" si="32"/>
        <v xml:space="preserve"> mal;sehen;;;;;;;</v>
      </c>
      <c r="O117" s="2">
        <f t="shared" si="33"/>
        <v>5</v>
      </c>
      <c r="P117" s="2" t="str">
        <f t="shared" si="34"/>
        <v xml:space="preserve"> mal</v>
      </c>
      <c r="Q117" s="2" t="str">
        <f t="shared" si="35"/>
        <v>sehen;;;;;;;</v>
      </c>
      <c r="R117" s="2">
        <f t="shared" si="36"/>
        <v>6</v>
      </c>
      <c r="S117" s="2" t="str">
        <f t="shared" si="37"/>
        <v>sehen</v>
      </c>
      <c r="T117" s="2" t="str">
        <f t="shared" si="38"/>
        <v>;;;;;;</v>
      </c>
      <c r="U117" s="2">
        <f t="shared" si="39"/>
        <v>1</v>
      </c>
      <c r="V117" s="2" t="str">
        <f t="shared" si="40"/>
        <v/>
      </c>
      <c r="W117" s="2" t="str">
        <f t="shared" si="41"/>
        <v>;;;;;</v>
      </c>
      <c r="X117" s="2">
        <f t="shared" si="42"/>
        <v>1</v>
      </c>
      <c r="Y117" s="2" t="str">
        <f t="shared" si="43"/>
        <v/>
      </c>
      <c r="Z117" s="2" t="str">
        <f t="shared" si="44"/>
        <v>;;;;</v>
      </c>
      <c r="AA117" s="2">
        <f t="shared" si="45"/>
        <v>1</v>
      </c>
      <c r="AB117" s="2" t="str">
        <f t="shared" si="46"/>
        <v/>
      </c>
      <c r="AC117" s="2" t="str">
        <f t="shared" si="47"/>
        <v>;;;</v>
      </c>
      <c r="AD117" s="2"/>
      <c r="AE117" s="2"/>
      <c r="AF117" s="2"/>
      <c r="AG117" s="2"/>
    </row>
    <row r="118" spans="1:33">
      <c r="A118" s="2">
        <v>117</v>
      </c>
      <c r="B118" s="61">
        <f t="shared" si="24"/>
        <v>44678</v>
      </c>
      <c r="C118" s="2">
        <f t="shared" si="25"/>
        <v>27</v>
      </c>
      <c r="D118" s="2">
        <f t="shared" si="26"/>
        <v>16</v>
      </c>
      <c r="E118" s="2" cm="1">
        <f t="array" ref="E118">INDEX(Kalender,C118,D118)</f>
        <v>17</v>
      </c>
      <c r="F118" s="2">
        <f>COUNTIF(E$2:E118,E118)-1</f>
        <v>4</v>
      </c>
      <c r="G118" s="2" t="str" cm="1">
        <f t="array" ref="G118">IF(YEAR(B118)=N('Kalender-Kehrwoche'!$D$7),INDEX(Person,E118,1),"")&amp;";;;;;;;"</f>
        <v>Wohnung 3; Dritter; mal;sehen;;;;;;;</v>
      </c>
      <c r="H118" s="2" t="str" cm="1">
        <f t="array" ref="H118">TRIM(IFERROR(INDEX(J118:AC118,1,F118*3+1),""))&amp;" "</f>
        <v xml:space="preserve"> </v>
      </c>
      <c r="I118" s="2">
        <f t="shared" si="27"/>
        <v>10</v>
      </c>
      <c r="J118" s="2" t="str">
        <f t="shared" si="28"/>
        <v>Wohnung 3</v>
      </c>
      <c r="K118" s="2" t="str">
        <f t="shared" si="29"/>
        <v xml:space="preserve"> Dritter; mal;sehen;;;;;;;</v>
      </c>
      <c r="L118" s="2">
        <f t="shared" si="30"/>
        <v>9</v>
      </c>
      <c r="M118" s="2" t="str">
        <f t="shared" si="31"/>
        <v xml:space="preserve"> Dritter</v>
      </c>
      <c r="N118" s="2" t="str">
        <f t="shared" si="32"/>
        <v xml:space="preserve"> mal;sehen;;;;;;;</v>
      </c>
      <c r="O118" s="2">
        <f t="shared" si="33"/>
        <v>5</v>
      </c>
      <c r="P118" s="2" t="str">
        <f t="shared" si="34"/>
        <v xml:space="preserve"> mal</v>
      </c>
      <c r="Q118" s="2" t="str">
        <f t="shared" si="35"/>
        <v>sehen;;;;;;;</v>
      </c>
      <c r="R118" s="2">
        <f t="shared" si="36"/>
        <v>6</v>
      </c>
      <c r="S118" s="2" t="str">
        <f t="shared" si="37"/>
        <v>sehen</v>
      </c>
      <c r="T118" s="2" t="str">
        <f t="shared" si="38"/>
        <v>;;;;;;</v>
      </c>
      <c r="U118" s="2">
        <f t="shared" si="39"/>
        <v>1</v>
      </c>
      <c r="V118" s="2" t="str">
        <f t="shared" si="40"/>
        <v/>
      </c>
      <c r="W118" s="2" t="str">
        <f t="shared" si="41"/>
        <v>;;;;;</v>
      </c>
      <c r="X118" s="2">
        <f t="shared" si="42"/>
        <v>1</v>
      </c>
      <c r="Y118" s="2" t="str">
        <f t="shared" si="43"/>
        <v/>
      </c>
      <c r="Z118" s="2" t="str">
        <f t="shared" si="44"/>
        <v>;;;;</v>
      </c>
      <c r="AA118" s="2">
        <f t="shared" si="45"/>
        <v>1</v>
      </c>
      <c r="AB118" s="2" t="str">
        <f t="shared" si="46"/>
        <v/>
      </c>
      <c r="AC118" s="2" t="str">
        <f t="shared" si="47"/>
        <v>;;;</v>
      </c>
      <c r="AD118" s="2"/>
      <c r="AE118" s="2"/>
      <c r="AF118" s="2"/>
      <c r="AG118" s="2"/>
    </row>
    <row r="119" spans="1:33">
      <c r="A119" s="2">
        <v>118</v>
      </c>
      <c r="B119" s="61">
        <f t="shared" si="24"/>
        <v>44679</v>
      </c>
      <c r="C119" s="2">
        <f t="shared" si="25"/>
        <v>28</v>
      </c>
      <c r="D119" s="2">
        <f t="shared" si="26"/>
        <v>16</v>
      </c>
      <c r="E119" s="2" cm="1">
        <f t="array" ref="E119">INDEX(Kalender,C119,D119)</f>
        <v>17</v>
      </c>
      <c r="F119" s="2">
        <f>COUNTIF(E$2:E119,E119)-1</f>
        <v>5</v>
      </c>
      <c r="G119" s="2" t="str" cm="1">
        <f t="array" ref="G119">IF(YEAR(B119)=N('Kalender-Kehrwoche'!$D$7),INDEX(Person,E119,1),"")&amp;";;;;;;;"</f>
        <v>Wohnung 3; Dritter; mal;sehen;;;;;;;</v>
      </c>
      <c r="H119" s="2" t="str" cm="1">
        <f t="array" ref="H119">TRIM(IFERROR(INDEX(J119:AC119,1,F119*3+1),""))&amp;" "</f>
        <v xml:space="preserve"> </v>
      </c>
      <c r="I119" s="2">
        <f t="shared" si="27"/>
        <v>10</v>
      </c>
      <c r="J119" s="2" t="str">
        <f t="shared" si="28"/>
        <v>Wohnung 3</v>
      </c>
      <c r="K119" s="2" t="str">
        <f t="shared" si="29"/>
        <v xml:space="preserve"> Dritter; mal;sehen;;;;;;;</v>
      </c>
      <c r="L119" s="2">
        <f t="shared" si="30"/>
        <v>9</v>
      </c>
      <c r="M119" s="2" t="str">
        <f t="shared" si="31"/>
        <v xml:space="preserve"> Dritter</v>
      </c>
      <c r="N119" s="2" t="str">
        <f t="shared" si="32"/>
        <v xml:space="preserve"> mal;sehen;;;;;;;</v>
      </c>
      <c r="O119" s="2">
        <f t="shared" si="33"/>
        <v>5</v>
      </c>
      <c r="P119" s="2" t="str">
        <f t="shared" si="34"/>
        <v xml:space="preserve"> mal</v>
      </c>
      <c r="Q119" s="2" t="str">
        <f t="shared" si="35"/>
        <v>sehen;;;;;;;</v>
      </c>
      <c r="R119" s="2">
        <f t="shared" si="36"/>
        <v>6</v>
      </c>
      <c r="S119" s="2" t="str">
        <f t="shared" si="37"/>
        <v>sehen</v>
      </c>
      <c r="T119" s="2" t="str">
        <f t="shared" si="38"/>
        <v>;;;;;;</v>
      </c>
      <c r="U119" s="2">
        <f t="shared" si="39"/>
        <v>1</v>
      </c>
      <c r="V119" s="2" t="str">
        <f t="shared" si="40"/>
        <v/>
      </c>
      <c r="W119" s="2" t="str">
        <f t="shared" si="41"/>
        <v>;;;;;</v>
      </c>
      <c r="X119" s="2">
        <f t="shared" si="42"/>
        <v>1</v>
      </c>
      <c r="Y119" s="2" t="str">
        <f t="shared" si="43"/>
        <v/>
      </c>
      <c r="Z119" s="2" t="str">
        <f t="shared" si="44"/>
        <v>;;;;</v>
      </c>
      <c r="AA119" s="2">
        <f t="shared" si="45"/>
        <v>1</v>
      </c>
      <c r="AB119" s="2" t="str">
        <f t="shared" si="46"/>
        <v/>
      </c>
      <c r="AC119" s="2" t="str">
        <f t="shared" si="47"/>
        <v>;;;</v>
      </c>
      <c r="AD119" s="2"/>
      <c r="AE119" s="2"/>
      <c r="AF119" s="2"/>
      <c r="AG119" s="2"/>
    </row>
    <row r="120" spans="1:33">
      <c r="A120" s="2">
        <v>119</v>
      </c>
      <c r="B120" s="61">
        <f t="shared" si="24"/>
        <v>44680</v>
      </c>
      <c r="C120" s="2">
        <f t="shared" si="25"/>
        <v>29</v>
      </c>
      <c r="D120" s="2">
        <f t="shared" si="26"/>
        <v>16</v>
      </c>
      <c r="E120" s="2" cm="1">
        <f t="array" ref="E120">INDEX(Kalender,C120,D120)</f>
        <v>17</v>
      </c>
      <c r="F120" s="2">
        <f>COUNTIF(E$2:E120,E120)-1</f>
        <v>6</v>
      </c>
      <c r="G120" s="2" t="str" cm="1">
        <f t="array" ref="G120">IF(YEAR(B120)=N('Kalender-Kehrwoche'!$D$7),INDEX(Person,E120,1),"")&amp;";;;;;;;"</f>
        <v>Wohnung 3; Dritter; mal;sehen;;;;;;;</v>
      </c>
      <c r="H120" s="2" t="str" cm="1">
        <f t="array" ref="H120">TRIM(IFERROR(INDEX(J120:AC120,1,F120*3+1),""))&amp;" "</f>
        <v xml:space="preserve"> </v>
      </c>
      <c r="I120" s="2">
        <f t="shared" si="27"/>
        <v>10</v>
      </c>
      <c r="J120" s="2" t="str">
        <f t="shared" si="28"/>
        <v>Wohnung 3</v>
      </c>
      <c r="K120" s="2" t="str">
        <f t="shared" si="29"/>
        <v xml:space="preserve"> Dritter; mal;sehen;;;;;;;</v>
      </c>
      <c r="L120" s="2">
        <f t="shared" si="30"/>
        <v>9</v>
      </c>
      <c r="M120" s="2" t="str">
        <f t="shared" si="31"/>
        <v xml:space="preserve"> Dritter</v>
      </c>
      <c r="N120" s="2" t="str">
        <f t="shared" si="32"/>
        <v xml:space="preserve"> mal;sehen;;;;;;;</v>
      </c>
      <c r="O120" s="2">
        <f t="shared" si="33"/>
        <v>5</v>
      </c>
      <c r="P120" s="2" t="str">
        <f t="shared" si="34"/>
        <v xml:space="preserve"> mal</v>
      </c>
      <c r="Q120" s="2" t="str">
        <f t="shared" si="35"/>
        <v>sehen;;;;;;;</v>
      </c>
      <c r="R120" s="2">
        <f t="shared" si="36"/>
        <v>6</v>
      </c>
      <c r="S120" s="2" t="str">
        <f t="shared" si="37"/>
        <v>sehen</v>
      </c>
      <c r="T120" s="2" t="str">
        <f t="shared" si="38"/>
        <v>;;;;;;</v>
      </c>
      <c r="U120" s="2">
        <f t="shared" si="39"/>
        <v>1</v>
      </c>
      <c r="V120" s="2" t="str">
        <f t="shared" si="40"/>
        <v/>
      </c>
      <c r="W120" s="2" t="str">
        <f t="shared" si="41"/>
        <v>;;;;;</v>
      </c>
      <c r="X120" s="2">
        <f t="shared" si="42"/>
        <v>1</v>
      </c>
      <c r="Y120" s="2" t="str">
        <f t="shared" si="43"/>
        <v/>
      </c>
      <c r="Z120" s="2" t="str">
        <f t="shared" si="44"/>
        <v>;;;;</v>
      </c>
      <c r="AA120" s="2">
        <f t="shared" si="45"/>
        <v>1</v>
      </c>
      <c r="AB120" s="2" t="str">
        <f t="shared" si="46"/>
        <v/>
      </c>
      <c r="AC120" s="2" t="str">
        <f t="shared" si="47"/>
        <v>;;;</v>
      </c>
      <c r="AD120" s="2"/>
      <c r="AE120" s="2"/>
      <c r="AF120" s="2"/>
      <c r="AG120" s="2"/>
    </row>
    <row r="121" spans="1:33">
      <c r="A121" s="2">
        <v>120</v>
      </c>
      <c r="B121" s="61">
        <f t="shared" si="24"/>
        <v>44681</v>
      </c>
      <c r="C121" s="2">
        <f t="shared" si="25"/>
        <v>30</v>
      </c>
      <c r="D121" s="2">
        <f t="shared" si="26"/>
        <v>16</v>
      </c>
      <c r="E121" s="2" cm="1">
        <f t="array" ref="E121">INDEX(Kalender,C121,D121)</f>
        <v>18</v>
      </c>
      <c r="F121" s="2">
        <f>COUNTIF(E$2:E121,E121)-1</f>
        <v>0</v>
      </c>
      <c r="G121" s="2" t="str" cm="1">
        <f t="array" ref="G121">IF(YEAR(B121)=N('Kalender-Kehrwoche'!$D$7),INDEX(Person,E121,1),"")&amp;";;;;;;;"</f>
        <v>WHG-01; Thomann; Gerhard;;;;;;;</v>
      </c>
      <c r="H121" s="2" t="str" cm="1">
        <f t="array" ref="H121">TRIM(IFERROR(INDEX(J121:AC121,1,F121*3+1),""))&amp;" "</f>
        <v xml:space="preserve">WHG-01 </v>
      </c>
      <c r="I121" s="2">
        <f t="shared" si="27"/>
        <v>7</v>
      </c>
      <c r="J121" s="2" t="str">
        <f t="shared" si="28"/>
        <v>WHG-01</v>
      </c>
      <c r="K121" s="2" t="str">
        <f t="shared" si="29"/>
        <v xml:space="preserve"> Thomann; Gerhard;;;;;;;</v>
      </c>
      <c r="L121" s="2">
        <f t="shared" si="30"/>
        <v>9</v>
      </c>
      <c r="M121" s="2" t="str">
        <f t="shared" si="31"/>
        <v xml:space="preserve"> Thomann</v>
      </c>
      <c r="N121" s="2" t="str">
        <f t="shared" si="32"/>
        <v xml:space="preserve"> Gerhard;;;;;;;</v>
      </c>
      <c r="O121" s="2">
        <f t="shared" si="33"/>
        <v>9</v>
      </c>
      <c r="P121" s="2" t="str">
        <f t="shared" si="34"/>
        <v xml:space="preserve"> Gerhard</v>
      </c>
      <c r="Q121" s="2" t="str">
        <f t="shared" si="35"/>
        <v>;;;;;;</v>
      </c>
      <c r="R121" s="2">
        <f t="shared" si="36"/>
        <v>1</v>
      </c>
      <c r="S121" s="2" t="str">
        <f t="shared" si="37"/>
        <v/>
      </c>
      <c r="T121" s="2" t="str">
        <f t="shared" si="38"/>
        <v>;;;;;</v>
      </c>
      <c r="U121" s="2">
        <f t="shared" si="39"/>
        <v>1</v>
      </c>
      <c r="V121" s="2" t="str">
        <f t="shared" si="40"/>
        <v/>
      </c>
      <c r="W121" s="2" t="str">
        <f t="shared" si="41"/>
        <v>;;;;</v>
      </c>
      <c r="X121" s="2">
        <f t="shared" si="42"/>
        <v>1</v>
      </c>
      <c r="Y121" s="2" t="str">
        <f t="shared" si="43"/>
        <v/>
      </c>
      <c r="Z121" s="2" t="str">
        <f t="shared" si="44"/>
        <v>;;;</v>
      </c>
      <c r="AA121" s="2">
        <f t="shared" si="45"/>
        <v>1</v>
      </c>
      <c r="AB121" s="2" t="str">
        <f t="shared" si="46"/>
        <v/>
      </c>
      <c r="AC121" s="2" t="str">
        <f t="shared" si="47"/>
        <v>;;</v>
      </c>
      <c r="AD121" s="2"/>
      <c r="AE121" s="2"/>
      <c r="AF121" s="2"/>
      <c r="AG121" s="2"/>
    </row>
    <row r="122" spans="1:33">
      <c r="A122" s="2">
        <v>121</v>
      </c>
      <c r="B122" s="61">
        <f t="shared" si="24"/>
        <v>44682</v>
      </c>
      <c r="C122" s="2">
        <f t="shared" si="25"/>
        <v>1</v>
      </c>
      <c r="D122" s="2">
        <f t="shared" si="26"/>
        <v>20</v>
      </c>
      <c r="E122" s="2" cm="1">
        <f t="array" ref="E122">INDEX(Kalender,C122,D122)</f>
        <v>18</v>
      </c>
      <c r="F122" s="2">
        <f>COUNTIF(E$2:E122,E122)-1</f>
        <v>1</v>
      </c>
      <c r="G122" s="2" t="str" cm="1">
        <f t="array" ref="G122">IF(YEAR(B122)=N('Kalender-Kehrwoche'!$D$7),INDEX(Person,E122,1),"")&amp;";;;;;;;"</f>
        <v>WHG-01; Thomann; Gerhard;;;;;;;</v>
      </c>
      <c r="H122" s="2" t="str" cm="1">
        <f t="array" ref="H122">TRIM(IFERROR(INDEX(J122:AC122,1,F122*3+1),""))&amp;" "</f>
        <v xml:space="preserve">Thomann </v>
      </c>
      <c r="I122" s="2">
        <f t="shared" si="27"/>
        <v>7</v>
      </c>
      <c r="J122" s="2" t="str">
        <f t="shared" si="28"/>
        <v>WHG-01</v>
      </c>
      <c r="K122" s="2" t="str">
        <f t="shared" si="29"/>
        <v xml:space="preserve"> Thomann; Gerhard;;;;;;;</v>
      </c>
      <c r="L122" s="2">
        <f t="shared" si="30"/>
        <v>9</v>
      </c>
      <c r="M122" s="2" t="str">
        <f t="shared" si="31"/>
        <v xml:space="preserve"> Thomann</v>
      </c>
      <c r="N122" s="2" t="str">
        <f t="shared" si="32"/>
        <v xml:space="preserve"> Gerhard;;;;;;;</v>
      </c>
      <c r="O122" s="2">
        <f t="shared" si="33"/>
        <v>9</v>
      </c>
      <c r="P122" s="2" t="str">
        <f t="shared" si="34"/>
        <v xml:space="preserve"> Gerhard</v>
      </c>
      <c r="Q122" s="2" t="str">
        <f t="shared" si="35"/>
        <v>;;;;;;</v>
      </c>
      <c r="R122" s="2">
        <f t="shared" si="36"/>
        <v>1</v>
      </c>
      <c r="S122" s="2" t="str">
        <f t="shared" si="37"/>
        <v/>
      </c>
      <c r="T122" s="2" t="str">
        <f t="shared" si="38"/>
        <v>;;;;;</v>
      </c>
      <c r="U122" s="2">
        <f t="shared" si="39"/>
        <v>1</v>
      </c>
      <c r="V122" s="2" t="str">
        <f t="shared" si="40"/>
        <v/>
      </c>
      <c r="W122" s="2" t="str">
        <f t="shared" si="41"/>
        <v>;;;;</v>
      </c>
      <c r="X122" s="2">
        <f t="shared" si="42"/>
        <v>1</v>
      </c>
      <c r="Y122" s="2" t="str">
        <f t="shared" si="43"/>
        <v/>
      </c>
      <c r="Z122" s="2" t="str">
        <f t="shared" si="44"/>
        <v>;;;</v>
      </c>
      <c r="AA122" s="2">
        <f t="shared" si="45"/>
        <v>1</v>
      </c>
      <c r="AB122" s="2" t="str">
        <f t="shared" si="46"/>
        <v/>
      </c>
      <c r="AC122" s="2" t="str">
        <f t="shared" si="47"/>
        <v>;;</v>
      </c>
      <c r="AD122" s="2"/>
      <c r="AE122" s="2"/>
      <c r="AF122" s="2"/>
      <c r="AG122" s="2"/>
    </row>
    <row r="123" spans="1:33">
      <c r="A123" s="2">
        <v>122</v>
      </c>
      <c r="B123" s="61">
        <f t="shared" si="24"/>
        <v>44683</v>
      </c>
      <c r="C123" s="2">
        <f t="shared" si="25"/>
        <v>2</v>
      </c>
      <c r="D123" s="2">
        <f t="shared" si="26"/>
        <v>20</v>
      </c>
      <c r="E123" s="2" cm="1">
        <f t="array" ref="E123">INDEX(Kalender,C123,D123)</f>
        <v>18</v>
      </c>
      <c r="F123" s="2">
        <f>COUNTIF(E$2:E123,E123)-1</f>
        <v>2</v>
      </c>
      <c r="G123" s="2" t="str" cm="1">
        <f t="array" ref="G123">IF(YEAR(B123)=N('Kalender-Kehrwoche'!$D$7),INDEX(Person,E123,1),"")&amp;";;;;;;;"</f>
        <v>WHG-01; Thomann; Gerhard;;;;;;;</v>
      </c>
      <c r="H123" s="2" t="str" cm="1">
        <f t="array" ref="H123">TRIM(IFERROR(INDEX(J123:AC123,1,F123*3+1),""))&amp;" "</f>
        <v xml:space="preserve">Gerhard </v>
      </c>
      <c r="I123" s="2">
        <f t="shared" si="27"/>
        <v>7</v>
      </c>
      <c r="J123" s="2" t="str">
        <f t="shared" si="28"/>
        <v>WHG-01</v>
      </c>
      <c r="K123" s="2" t="str">
        <f t="shared" si="29"/>
        <v xml:space="preserve"> Thomann; Gerhard;;;;;;;</v>
      </c>
      <c r="L123" s="2">
        <f t="shared" si="30"/>
        <v>9</v>
      </c>
      <c r="M123" s="2" t="str">
        <f t="shared" si="31"/>
        <v xml:space="preserve"> Thomann</v>
      </c>
      <c r="N123" s="2" t="str">
        <f t="shared" si="32"/>
        <v xml:space="preserve"> Gerhard;;;;;;;</v>
      </c>
      <c r="O123" s="2">
        <f t="shared" si="33"/>
        <v>9</v>
      </c>
      <c r="P123" s="2" t="str">
        <f t="shared" si="34"/>
        <v xml:space="preserve"> Gerhard</v>
      </c>
      <c r="Q123" s="2" t="str">
        <f t="shared" si="35"/>
        <v>;;;;;;</v>
      </c>
      <c r="R123" s="2">
        <f t="shared" si="36"/>
        <v>1</v>
      </c>
      <c r="S123" s="2" t="str">
        <f t="shared" si="37"/>
        <v/>
      </c>
      <c r="T123" s="2" t="str">
        <f t="shared" si="38"/>
        <v>;;;;;</v>
      </c>
      <c r="U123" s="2">
        <f t="shared" si="39"/>
        <v>1</v>
      </c>
      <c r="V123" s="2" t="str">
        <f t="shared" si="40"/>
        <v/>
      </c>
      <c r="W123" s="2" t="str">
        <f t="shared" si="41"/>
        <v>;;;;</v>
      </c>
      <c r="X123" s="2">
        <f t="shared" si="42"/>
        <v>1</v>
      </c>
      <c r="Y123" s="2" t="str">
        <f t="shared" si="43"/>
        <v/>
      </c>
      <c r="Z123" s="2" t="str">
        <f t="shared" si="44"/>
        <v>;;;</v>
      </c>
      <c r="AA123" s="2">
        <f t="shared" si="45"/>
        <v>1</v>
      </c>
      <c r="AB123" s="2" t="str">
        <f t="shared" si="46"/>
        <v/>
      </c>
      <c r="AC123" s="2" t="str">
        <f t="shared" si="47"/>
        <v>;;</v>
      </c>
      <c r="AD123" s="2"/>
      <c r="AE123" s="2"/>
      <c r="AF123" s="2"/>
      <c r="AG123" s="2"/>
    </row>
    <row r="124" spans="1:33">
      <c r="A124" s="2">
        <v>123</v>
      </c>
      <c r="B124" s="61">
        <f t="shared" si="24"/>
        <v>44684</v>
      </c>
      <c r="C124" s="2">
        <f t="shared" si="25"/>
        <v>3</v>
      </c>
      <c r="D124" s="2">
        <f t="shared" si="26"/>
        <v>20</v>
      </c>
      <c r="E124" s="2" cm="1">
        <f t="array" ref="E124">INDEX(Kalender,C124,D124)</f>
        <v>18</v>
      </c>
      <c r="F124" s="2">
        <f>COUNTIF(E$2:E124,E124)-1</f>
        <v>3</v>
      </c>
      <c r="G124" s="2" t="str" cm="1">
        <f t="array" ref="G124">IF(YEAR(B124)=N('Kalender-Kehrwoche'!$D$7),INDEX(Person,E124,1),"")&amp;";;;;;;;"</f>
        <v>WHG-01; Thomann; Gerhard;;;;;;;</v>
      </c>
      <c r="H124" s="2" t="str" cm="1">
        <f t="array" ref="H124">TRIM(IFERROR(INDEX(J124:AC124,1,F124*3+1),""))&amp;" "</f>
        <v xml:space="preserve"> </v>
      </c>
      <c r="I124" s="2">
        <f t="shared" si="27"/>
        <v>7</v>
      </c>
      <c r="J124" s="2" t="str">
        <f t="shared" si="28"/>
        <v>WHG-01</v>
      </c>
      <c r="K124" s="2" t="str">
        <f t="shared" si="29"/>
        <v xml:space="preserve"> Thomann; Gerhard;;;;;;;</v>
      </c>
      <c r="L124" s="2">
        <f t="shared" si="30"/>
        <v>9</v>
      </c>
      <c r="M124" s="2" t="str">
        <f t="shared" si="31"/>
        <v xml:space="preserve"> Thomann</v>
      </c>
      <c r="N124" s="2" t="str">
        <f t="shared" si="32"/>
        <v xml:space="preserve"> Gerhard;;;;;;;</v>
      </c>
      <c r="O124" s="2">
        <f t="shared" si="33"/>
        <v>9</v>
      </c>
      <c r="P124" s="2" t="str">
        <f t="shared" si="34"/>
        <v xml:space="preserve"> Gerhard</v>
      </c>
      <c r="Q124" s="2" t="str">
        <f t="shared" si="35"/>
        <v>;;;;;;</v>
      </c>
      <c r="R124" s="2">
        <f t="shared" si="36"/>
        <v>1</v>
      </c>
      <c r="S124" s="2" t="str">
        <f t="shared" si="37"/>
        <v/>
      </c>
      <c r="T124" s="2" t="str">
        <f t="shared" si="38"/>
        <v>;;;;;</v>
      </c>
      <c r="U124" s="2">
        <f t="shared" si="39"/>
        <v>1</v>
      </c>
      <c r="V124" s="2" t="str">
        <f t="shared" si="40"/>
        <v/>
      </c>
      <c r="W124" s="2" t="str">
        <f t="shared" si="41"/>
        <v>;;;;</v>
      </c>
      <c r="X124" s="2">
        <f t="shared" si="42"/>
        <v>1</v>
      </c>
      <c r="Y124" s="2" t="str">
        <f t="shared" si="43"/>
        <v/>
      </c>
      <c r="Z124" s="2" t="str">
        <f t="shared" si="44"/>
        <v>;;;</v>
      </c>
      <c r="AA124" s="2">
        <f t="shared" si="45"/>
        <v>1</v>
      </c>
      <c r="AB124" s="2" t="str">
        <f t="shared" si="46"/>
        <v/>
      </c>
      <c r="AC124" s="2" t="str">
        <f t="shared" si="47"/>
        <v>;;</v>
      </c>
      <c r="AD124" s="2"/>
      <c r="AE124" s="2"/>
      <c r="AF124" s="2"/>
      <c r="AG124" s="2"/>
    </row>
    <row r="125" spans="1:33">
      <c r="A125" s="2">
        <v>124</v>
      </c>
      <c r="B125" s="61">
        <f t="shared" si="24"/>
        <v>44685</v>
      </c>
      <c r="C125" s="2">
        <f t="shared" si="25"/>
        <v>4</v>
      </c>
      <c r="D125" s="2">
        <f t="shared" si="26"/>
        <v>20</v>
      </c>
      <c r="E125" s="2" cm="1">
        <f t="array" ref="E125">INDEX(Kalender,C125,D125)</f>
        <v>18</v>
      </c>
      <c r="F125" s="2">
        <f>COUNTIF(E$2:E125,E125)-1</f>
        <v>4</v>
      </c>
      <c r="G125" s="2" t="str" cm="1">
        <f t="array" ref="G125">IF(YEAR(B125)=N('Kalender-Kehrwoche'!$D$7),INDEX(Person,E125,1),"")&amp;";;;;;;;"</f>
        <v>WHG-01; Thomann; Gerhard;;;;;;;</v>
      </c>
      <c r="H125" s="2" t="str" cm="1">
        <f t="array" ref="H125">TRIM(IFERROR(INDEX(J125:AC125,1,F125*3+1),""))&amp;" "</f>
        <v xml:space="preserve"> </v>
      </c>
      <c r="I125" s="2">
        <f t="shared" si="27"/>
        <v>7</v>
      </c>
      <c r="J125" s="2" t="str">
        <f t="shared" si="28"/>
        <v>WHG-01</v>
      </c>
      <c r="K125" s="2" t="str">
        <f t="shared" si="29"/>
        <v xml:space="preserve"> Thomann; Gerhard;;;;;;;</v>
      </c>
      <c r="L125" s="2">
        <f t="shared" si="30"/>
        <v>9</v>
      </c>
      <c r="M125" s="2" t="str">
        <f t="shared" si="31"/>
        <v xml:space="preserve"> Thomann</v>
      </c>
      <c r="N125" s="2" t="str">
        <f t="shared" si="32"/>
        <v xml:space="preserve"> Gerhard;;;;;;;</v>
      </c>
      <c r="O125" s="2">
        <f t="shared" si="33"/>
        <v>9</v>
      </c>
      <c r="P125" s="2" t="str">
        <f t="shared" si="34"/>
        <v xml:space="preserve"> Gerhard</v>
      </c>
      <c r="Q125" s="2" t="str">
        <f t="shared" si="35"/>
        <v>;;;;;;</v>
      </c>
      <c r="R125" s="2">
        <f t="shared" si="36"/>
        <v>1</v>
      </c>
      <c r="S125" s="2" t="str">
        <f t="shared" si="37"/>
        <v/>
      </c>
      <c r="T125" s="2" t="str">
        <f t="shared" si="38"/>
        <v>;;;;;</v>
      </c>
      <c r="U125" s="2">
        <f t="shared" si="39"/>
        <v>1</v>
      </c>
      <c r="V125" s="2" t="str">
        <f t="shared" si="40"/>
        <v/>
      </c>
      <c r="W125" s="2" t="str">
        <f t="shared" si="41"/>
        <v>;;;;</v>
      </c>
      <c r="X125" s="2">
        <f t="shared" si="42"/>
        <v>1</v>
      </c>
      <c r="Y125" s="2" t="str">
        <f t="shared" si="43"/>
        <v/>
      </c>
      <c r="Z125" s="2" t="str">
        <f t="shared" si="44"/>
        <v>;;;</v>
      </c>
      <c r="AA125" s="2">
        <f t="shared" si="45"/>
        <v>1</v>
      </c>
      <c r="AB125" s="2" t="str">
        <f t="shared" si="46"/>
        <v/>
      </c>
      <c r="AC125" s="2" t="str">
        <f t="shared" si="47"/>
        <v>;;</v>
      </c>
      <c r="AD125" s="2"/>
      <c r="AE125" s="2"/>
      <c r="AF125" s="2"/>
      <c r="AG125" s="2"/>
    </row>
    <row r="126" spans="1:33">
      <c r="A126" s="2">
        <v>125</v>
      </c>
      <c r="B126" s="61">
        <f t="shared" si="24"/>
        <v>44686</v>
      </c>
      <c r="C126" s="2">
        <f t="shared" si="25"/>
        <v>5</v>
      </c>
      <c r="D126" s="2">
        <f t="shared" si="26"/>
        <v>20</v>
      </c>
      <c r="E126" s="2" cm="1">
        <f t="array" ref="E126">INDEX(Kalender,C126,D126)</f>
        <v>18</v>
      </c>
      <c r="F126" s="2">
        <f>COUNTIF(E$2:E126,E126)-1</f>
        <v>5</v>
      </c>
      <c r="G126" s="2" t="str" cm="1">
        <f t="array" ref="G126">IF(YEAR(B126)=N('Kalender-Kehrwoche'!$D$7),INDEX(Person,E126,1),"")&amp;";;;;;;;"</f>
        <v>WHG-01; Thomann; Gerhard;;;;;;;</v>
      </c>
      <c r="H126" s="2" t="str" cm="1">
        <f t="array" ref="H126">TRIM(IFERROR(INDEX(J126:AC126,1,F126*3+1),""))&amp;" "</f>
        <v xml:space="preserve"> </v>
      </c>
      <c r="I126" s="2">
        <f t="shared" si="27"/>
        <v>7</v>
      </c>
      <c r="J126" s="2" t="str">
        <f t="shared" si="28"/>
        <v>WHG-01</v>
      </c>
      <c r="K126" s="2" t="str">
        <f t="shared" si="29"/>
        <v xml:space="preserve"> Thomann; Gerhard;;;;;;;</v>
      </c>
      <c r="L126" s="2">
        <f t="shared" si="30"/>
        <v>9</v>
      </c>
      <c r="M126" s="2" t="str">
        <f t="shared" si="31"/>
        <v xml:space="preserve"> Thomann</v>
      </c>
      <c r="N126" s="2" t="str">
        <f t="shared" si="32"/>
        <v xml:space="preserve"> Gerhard;;;;;;;</v>
      </c>
      <c r="O126" s="2">
        <f t="shared" si="33"/>
        <v>9</v>
      </c>
      <c r="P126" s="2" t="str">
        <f t="shared" si="34"/>
        <v xml:space="preserve"> Gerhard</v>
      </c>
      <c r="Q126" s="2" t="str">
        <f t="shared" si="35"/>
        <v>;;;;;;</v>
      </c>
      <c r="R126" s="2">
        <f t="shared" si="36"/>
        <v>1</v>
      </c>
      <c r="S126" s="2" t="str">
        <f t="shared" si="37"/>
        <v/>
      </c>
      <c r="T126" s="2" t="str">
        <f t="shared" si="38"/>
        <v>;;;;;</v>
      </c>
      <c r="U126" s="2">
        <f t="shared" si="39"/>
        <v>1</v>
      </c>
      <c r="V126" s="2" t="str">
        <f t="shared" si="40"/>
        <v/>
      </c>
      <c r="W126" s="2" t="str">
        <f t="shared" si="41"/>
        <v>;;;;</v>
      </c>
      <c r="X126" s="2">
        <f t="shared" si="42"/>
        <v>1</v>
      </c>
      <c r="Y126" s="2" t="str">
        <f t="shared" si="43"/>
        <v/>
      </c>
      <c r="Z126" s="2" t="str">
        <f t="shared" si="44"/>
        <v>;;;</v>
      </c>
      <c r="AA126" s="2">
        <f t="shared" si="45"/>
        <v>1</v>
      </c>
      <c r="AB126" s="2" t="str">
        <f t="shared" si="46"/>
        <v/>
      </c>
      <c r="AC126" s="2" t="str">
        <f t="shared" si="47"/>
        <v>;;</v>
      </c>
      <c r="AD126" s="2"/>
      <c r="AE126" s="2"/>
      <c r="AF126" s="2"/>
      <c r="AG126" s="2"/>
    </row>
    <row r="127" spans="1:33">
      <c r="A127" s="2">
        <v>126</v>
      </c>
      <c r="B127" s="61">
        <f t="shared" si="24"/>
        <v>44687</v>
      </c>
      <c r="C127" s="2">
        <f t="shared" si="25"/>
        <v>6</v>
      </c>
      <c r="D127" s="2">
        <f t="shared" si="26"/>
        <v>20</v>
      </c>
      <c r="E127" s="2" cm="1">
        <f t="array" ref="E127">INDEX(Kalender,C127,D127)</f>
        <v>18</v>
      </c>
      <c r="F127" s="2">
        <f>COUNTIF(E$2:E127,E127)-1</f>
        <v>6</v>
      </c>
      <c r="G127" s="2" t="str" cm="1">
        <f t="array" ref="G127">IF(YEAR(B127)=N('Kalender-Kehrwoche'!$D$7),INDEX(Person,E127,1),"")&amp;";;;;;;;"</f>
        <v>WHG-01; Thomann; Gerhard;;;;;;;</v>
      </c>
      <c r="H127" s="2" t="str" cm="1">
        <f t="array" ref="H127">TRIM(IFERROR(INDEX(J127:AC127,1,F127*3+1),""))&amp;" "</f>
        <v xml:space="preserve"> </v>
      </c>
      <c r="I127" s="2">
        <f t="shared" si="27"/>
        <v>7</v>
      </c>
      <c r="J127" s="2" t="str">
        <f t="shared" si="28"/>
        <v>WHG-01</v>
      </c>
      <c r="K127" s="2" t="str">
        <f t="shared" si="29"/>
        <v xml:space="preserve"> Thomann; Gerhard;;;;;;;</v>
      </c>
      <c r="L127" s="2">
        <f t="shared" si="30"/>
        <v>9</v>
      </c>
      <c r="M127" s="2" t="str">
        <f t="shared" si="31"/>
        <v xml:space="preserve"> Thomann</v>
      </c>
      <c r="N127" s="2" t="str">
        <f t="shared" si="32"/>
        <v xml:space="preserve"> Gerhard;;;;;;;</v>
      </c>
      <c r="O127" s="2">
        <f t="shared" si="33"/>
        <v>9</v>
      </c>
      <c r="P127" s="2" t="str">
        <f t="shared" si="34"/>
        <v xml:space="preserve"> Gerhard</v>
      </c>
      <c r="Q127" s="2" t="str">
        <f t="shared" si="35"/>
        <v>;;;;;;</v>
      </c>
      <c r="R127" s="2">
        <f t="shared" si="36"/>
        <v>1</v>
      </c>
      <c r="S127" s="2" t="str">
        <f t="shared" si="37"/>
        <v/>
      </c>
      <c r="T127" s="2" t="str">
        <f t="shared" si="38"/>
        <v>;;;;;</v>
      </c>
      <c r="U127" s="2">
        <f t="shared" si="39"/>
        <v>1</v>
      </c>
      <c r="V127" s="2" t="str">
        <f t="shared" si="40"/>
        <v/>
      </c>
      <c r="W127" s="2" t="str">
        <f t="shared" si="41"/>
        <v>;;;;</v>
      </c>
      <c r="X127" s="2">
        <f t="shared" si="42"/>
        <v>1</v>
      </c>
      <c r="Y127" s="2" t="str">
        <f t="shared" si="43"/>
        <v/>
      </c>
      <c r="Z127" s="2" t="str">
        <f t="shared" si="44"/>
        <v>;;;</v>
      </c>
      <c r="AA127" s="2">
        <f t="shared" si="45"/>
        <v>1</v>
      </c>
      <c r="AB127" s="2" t="str">
        <f t="shared" si="46"/>
        <v/>
      </c>
      <c r="AC127" s="2" t="str">
        <f t="shared" si="47"/>
        <v>;;</v>
      </c>
      <c r="AD127" s="2"/>
      <c r="AE127" s="2"/>
      <c r="AF127" s="2"/>
      <c r="AG127" s="2"/>
    </row>
    <row r="128" spans="1:33">
      <c r="A128" s="2">
        <v>127</v>
      </c>
      <c r="B128" s="61">
        <f t="shared" si="24"/>
        <v>44688</v>
      </c>
      <c r="C128" s="2">
        <f t="shared" si="25"/>
        <v>7</v>
      </c>
      <c r="D128" s="2">
        <f t="shared" si="26"/>
        <v>20</v>
      </c>
      <c r="E128" s="2" cm="1">
        <f t="array" ref="E128">INDEX(Kalender,C128,D128)</f>
        <v>19</v>
      </c>
      <c r="F128" s="2">
        <f>COUNTIF(E$2:E128,E128)-1</f>
        <v>0</v>
      </c>
      <c r="G128" s="2" t="str" cm="1">
        <f t="array" ref="G128">IF(YEAR(B128)=N('Kalender-Kehrwoche'!$D$7),INDEX(Person,E128,1),"")&amp;";;;;;;;"</f>
        <v>Ingolf; Matys; Tel.: 0761; 881 4402;;;;;;;</v>
      </c>
      <c r="H128" s="2" t="str" cm="1">
        <f t="array" ref="H128">TRIM(IFERROR(INDEX(J128:AC128,1,F128*3+1),""))&amp;" "</f>
        <v xml:space="preserve">Ingolf </v>
      </c>
      <c r="I128" s="2">
        <f t="shared" si="27"/>
        <v>7</v>
      </c>
      <c r="J128" s="2" t="str">
        <f t="shared" si="28"/>
        <v>Ingolf</v>
      </c>
      <c r="K128" s="2" t="str">
        <f t="shared" si="29"/>
        <v xml:space="preserve"> Matys; Tel.: 0761; 881 4402;;;;;;;</v>
      </c>
      <c r="L128" s="2">
        <f t="shared" si="30"/>
        <v>7</v>
      </c>
      <c r="M128" s="2" t="str">
        <f t="shared" si="31"/>
        <v xml:space="preserve"> Matys</v>
      </c>
      <c r="N128" s="2" t="str">
        <f t="shared" si="32"/>
        <v xml:space="preserve"> Tel.: 0761; 881 4402;;;;;;;</v>
      </c>
      <c r="O128" s="2">
        <f t="shared" si="33"/>
        <v>12</v>
      </c>
      <c r="P128" s="2" t="str">
        <f t="shared" si="34"/>
        <v xml:space="preserve"> Tel.: 0761</v>
      </c>
      <c r="Q128" s="2" t="str">
        <f t="shared" si="35"/>
        <v xml:space="preserve"> 881 4402;;;;;;;</v>
      </c>
      <c r="R128" s="2">
        <f t="shared" si="36"/>
        <v>10</v>
      </c>
      <c r="S128" s="2" t="str">
        <f t="shared" si="37"/>
        <v xml:space="preserve"> 881 4402</v>
      </c>
      <c r="T128" s="2" t="str">
        <f t="shared" si="38"/>
        <v>;;;;;;</v>
      </c>
      <c r="U128" s="2">
        <f t="shared" si="39"/>
        <v>1</v>
      </c>
      <c r="V128" s="2" t="str">
        <f t="shared" si="40"/>
        <v/>
      </c>
      <c r="W128" s="2" t="str">
        <f t="shared" si="41"/>
        <v>;;;;;</v>
      </c>
      <c r="X128" s="2">
        <f t="shared" si="42"/>
        <v>1</v>
      </c>
      <c r="Y128" s="2" t="str">
        <f t="shared" si="43"/>
        <v/>
      </c>
      <c r="Z128" s="2" t="str">
        <f t="shared" si="44"/>
        <v>;;;;</v>
      </c>
      <c r="AA128" s="2">
        <f t="shared" si="45"/>
        <v>1</v>
      </c>
      <c r="AB128" s="2" t="str">
        <f t="shared" si="46"/>
        <v/>
      </c>
      <c r="AC128" s="2" t="str">
        <f t="shared" si="47"/>
        <v>;;;</v>
      </c>
      <c r="AD128" s="2"/>
      <c r="AE128" s="2"/>
      <c r="AF128" s="2"/>
      <c r="AG128" s="2"/>
    </row>
    <row r="129" spans="1:33">
      <c r="A129" s="2">
        <v>128</v>
      </c>
      <c r="B129" s="61">
        <f t="shared" si="24"/>
        <v>44689</v>
      </c>
      <c r="C129" s="2">
        <f t="shared" si="25"/>
        <v>8</v>
      </c>
      <c r="D129" s="2">
        <f t="shared" si="26"/>
        <v>20</v>
      </c>
      <c r="E129" s="2" cm="1">
        <f t="array" ref="E129">INDEX(Kalender,C129,D129)</f>
        <v>19</v>
      </c>
      <c r="F129" s="2">
        <f>COUNTIF(E$2:E129,E129)-1</f>
        <v>1</v>
      </c>
      <c r="G129" s="2" t="str" cm="1">
        <f t="array" ref="G129">IF(YEAR(B129)=N('Kalender-Kehrwoche'!$D$7),INDEX(Person,E129,1),"")&amp;";;;;;;;"</f>
        <v>Ingolf; Matys; Tel.: 0761; 881 4402;;;;;;;</v>
      </c>
      <c r="H129" s="2" t="str" cm="1">
        <f t="array" ref="H129">TRIM(IFERROR(INDEX(J129:AC129,1,F129*3+1),""))&amp;" "</f>
        <v xml:space="preserve">Matys </v>
      </c>
      <c r="I129" s="2">
        <f t="shared" si="27"/>
        <v>7</v>
      </c>
      <c r="J129" s="2" t="str">
        <f t="shared" si="28"/>
        <v>Ingolf</v>
      </c>
      <c r="K129" s="2" t="str">
        <f t="shared" si="29"/>
        <v xml:space="preserve"> Matys; Tel.: 0761; 881 4402;;;;;;;</v>
      </c>
      <c r="L129" s="2">
        <f t="shared" si="30"/>
        <v>7</v>
      </c>
      <c r="M129" s="2" t="str">
        <f t="shared" si="31"/>
        <v xml:space="preserve"> Matys</v>
      </c>
      <c r="N129" s="2" t="str">
        <f t="shared" si="32"/>
        <v xml:space="preserve"> Tel.: 0761; 881 4402;;;;;;;</v>
      </c>
      <c r="O129" s="2">
        <f t="shared" si="33"/>
        <v>12</v>
      </c>
      <c r="P129" s="2" t="str">
        <f t="shared" si="34"/>
        <v xml:space="preserve"> Tel.: 0761</v>
      </c>
      <c r="Q129" s="2" t="str">
        <f t="shared" si="35"/>
        <v xml:space="preserve"> 881 4402;;;;;;;</v>
      </c>
      <c r="R129" s="2">
        <f t="shared" si="36"/>
        <v>10</v>
      </c>
      <c r="S129" s="2" t="str">
        <f t="shared" si="37"/>
        <v xml:space="preserve"> 881 4402</v>
      </c>
      <c r="T129" s="2" t="str">
        <f t="shared" si="38"/>
        <v>;;;;;;</v>
      </c>
      <c r="U129" s="2">
        <f t="shared" si="39"/>
        <v>1</v>
      </c>
      <c r="V129" s="2" t="str">
        <f t="shared" si="40"/>
        <v/>
      </c>
      <c r="W129" s="2" t="str">
        <f t="shared" si="41"/>
        <v>;;;;;</v>
      </c>
      <c r="X129" s="2">
        <f t="shared" si="42"/>
        <v>1</v>
      </c>
      <c r="Y129" s="2" t="str">
        <f t="shared" si="43"/>
        <v/>
      </c>
      <c r="Z129" s="2" t="str">
        <f t="shared" si="44"/>
        <v>;;;;</v>
      </c>
      <c r="AA129" s="2">
        <f t="shared" si="45"/>
        <v>1</v>
      </c>
      <c r="AB129" s="2" t="str">
        <f t="shared" si="46"/>
        <v/>
      </c>
      <c r="AC129" s="2" t="str">
        <f t="shared" si="47"/>
        <v>;;;</v>
      </c>
      <c r="AD129" s="2"/>
      <c r="AE129" s="2"/>
      <c r="AF129" s="2"/>
      <c r="AG129" s="2"/>
    </row>
    <row r="130" spans="1:33">
      <c r="A130" s="2">
        <v>129</v>
      </c>
      <c r="B130" s="61">
        <f t="shared" ref="B130:B193" si="48">B129+1</f>
        <v>44690</v>
      </c>
      <c r="C130" s="2">
        <f t="shared" ref="C130:C193" si="49">DAY(B130)</f>
        <v>9</v>
      </c>
      <c r="D130" s="2">
        <f t="shared" ref="D130:D193" si="50">(MONTH(B130)-1)*4+4</f>
        <v>20</v>
      </c>
      <c r="E130" s="2" cm="1">
        <f t="array" ref="E130">INDEX(Kalender,C130,D130)</f>
        <v>19</v>
      </c>
      <c r="F130" s="2">
        <f>COUNTIF(E$2:E130,E130)-1</f>
        <v>2</v>
      </c>
      <c r="G130" s="2" t="str" cm="1">
        <f t="array" ref="G130">IF(YEAR(B130)=N('Kalender-Kehrwoche'!$D$7),INDEX(Person,E130,1),"")&amp;";;;;;;;"</f>
        <v>Ingolf; Matys; Tel.: 0761; 881 4402;;;;;;;</v>
      </c>
      <c r="H130" s="2" t="str" cm="1">
        <f t="array" ref="H130">TRIM(IFERROR(INDEX(J130:AC130,1,F130*3+1),""))&amp;" "</f>
        <v xml:space="preserve">Tel.: 0761 </v>
      </c>
      <c r="I130" s="2">
        <f t="shared" ref="I130:I193" si="51">SEARCH(";",G130,1)</f>
        <v>7</v>
      </c>
      <c r="J130" s="2" t="str">
        <f t="shared" ref="J130:J193" si="52">LEFT(G130,I130-1)</f>
        <v>Ingolf</v>
      </c>
      <c r="K130" s="2" t="str">
        <f t="shared" ref="K130:K193" si="53">MID(G130,I130+1,1000)</f>
        <v xml:space="preserve"> Matys; Tel.: 0761; 881 4402;;;;;;;</v>
      </c>
      <c r="L130" s="2">
        <f t="shared" ref="L130:L193" si="54">SEARCH(";",K130,1)</f>
        <v>7</v>
      </c>
      <c r="M130" s="2" t="str">
        <f t="shared" ref="M130:M193" si="55">LEFT(K130,L130-1)</f>
        <v xml:space="preserve"> Matys</v>
      </c>
      <c r="N130" s="2" t="str">
        <f t="shared" ref="N130:N193" si="56">MID(K130,L130+1,1000)</f>
        <v xml:space="preserve"> Tel.: 0761; 881 4402;;;;;;;</v>
      </c>
      <c r="O130" s="2">
        <f t="shared" ref="O130:O193" si="57">SEARCH(";",N130,1)</f>
        <v>12</v>
      </c>
      <c r="P130" s="2" t="str">
        <f t="shared" ref="P130:P193" si="58">LEFT(N130,O130-1)</f>
        <v xml:space="preserve"> Tel.: 0761</v>
      </c>
      <c r="Q130" s="2" t="str">
        <f t="shared" ref="Q130:Q193" si="59">MID(N130,O130+1,1000)</f>
        <v xml:space="preserve"> 881 4402;;;;;;;</v>
      </c>
      <c r="R130" s="2">
        <f t="shared" ref="R130:R193" si="60">SEARCH(";",Q130,1)</f>
        <v>10</v>
      </c>
      <c r="S130" s="2" t="str">
        <f t="shared" ref="S130:S193" si="61">LEFT(Q130,R130-1)</f>
        <v xml:space="preserve"> 881 4402</v>
      </c>
      <c r="T130" s="2" t="str">
        <f t="shared" ref="T130:T193" si="62">MID(Q130,R130+1,1000)</f>
        <v>;;;;;;</v>
      </c>
      <c r="U130" s="2">
        <f t="shared" ref="U130:U193" si="63">SEARCH(";",T130,1)</f>
        <v>1</v>
      </c>
      <c r="V130" s="2" t="str">
        <f t="shared" ref="V130:V193" si="64">LEFT(T130,U130-1)</f>
        <v/>
      </c>
      <c r="W130" s="2" t="str">
        <f t="shared" ref="W130:W193" si="65">MID(T130,U130+1,1000)</f>
        <v>;;;;;</v>
      </c>
      <c r="X130" s="2">
        <f t="shared" ref="X130:X193" si="66">SEARCH(";",W130,1)</f>
        <v>1</v>
      </c>
      <c r="Y130" s="2" t="str">
        <f t="shared" ref="Y130:Y193" si="67">LEFT(W130,X130-1)</f>
        <v/>
      </c>
      <c r="Z130" s="2" t="str">
        <f t="shared" ref="Z130:Z193" si="68">MID(W130,X130+1,1000)</f>
        <v>;;;;</v>
      </c>
      <c r="AA130" s="2">
        <f t="shared" ref="AA130:AA193" si="69">SEARCH(";",Z130,1)</f>
        <v>1</v>
      </c>
      <c r="AB130" s="2" t="str">
        <f t="shared" ref="AB130:AB193" si="70">LEFT(Z130,AA130-1)</f>
        <v/>
      </c>
      <c r="AC130" s="2" t="str">
        <f t="shared" ref="AC130:AC193" si="71">MID(Z130,AA130+1,1000)</f>
        <v>;;;</v>
      </c>
      <c r="AD130" s="2"/>
      <c r="AE130" s="2"/>
      <c r="AF130" s="2"/>
      <c r="AG130" s="2"/>
    </row>
    <row r="131" spans="1:33">
      <c r="A131" s="2">
        <v>130</v>
      </c>
      <c r="B131" s="61">
        <f t="shared" si="48"/>
        <v>44691</v>
      </c>
      <c r="C131" s="2">
        <f t="shared" si="49"/>
        <v>10</v>
      </c>
      <c r="D131" s="2">
        <f t="shared" si="50"/>
        <v>20</v>
      </c>
      <c r="E131" s="2" cm="1">
        <f t="array" ref="E131">INDEX(Kalender,C131,D131)</f>
        <v>19</v>
      </c>
      <c r="F131" s="2">
        <f>COUNTIF(E$2:E131,E131)-1</f>
        <v>3</v>
      </c>
      <c r="G131" s="2" t="str" cm="1">
        <f t="array" ref="G131">IF(YEAR(B131)=N('Kalender-Kehrwoche'!$D$7),INDEX(Person,E131,1),"")&amp;";;;;;;;"</f>
        <v>Ingolf; Matys; Tel.: 0761; 881 4402;;;;;;;</v>
      </c>
      <c r="H131" s="2" t="str" cm="1">
        <f t="array" ref="H131">TRIM(IFERROR(INDEX(J131:AC131,1,F131*3+1),""))&amp;" "</f>
        <v xml:space="preserve">881 4402 </v>
      </c>
      <c r="I131" s="2">
        <f t="shared" si="51"/>
        <v>7</v>
      </c>
      <c r="J131" s="2" t="str">
        <f t="shared" si="52"/>
        <v>Ingolf</v>
      </c>
      <c r="K131" s="2" t="str">
        <f t="shared" si="53"/>
        <v xml:space="preserve"> Matys; Tel.: 0761; 881 4402;;;;;;;</v>
      </c>
      <c r="L131" s="2">
        <f t="shared" si="54"/>
        <v>7</v>
      </c>
      <c r="M131" s="2" t="str">
        <f t="shared" si="55"/>
        <v xml:space="preserve"> Matys</v>
      </c>
      <c r="N131" s="2" t="str">
        <f t="shared" si="56"/>
        <v xml:space="preserve"> Tel.: 0761; 881 4402;;;;;;;</v>
      </c>
      <c r="O131" s="2">
        <f t="shared" si="57"/>
        <v>12</v>
      </c>
      <c r="P131" s="2" t="str">
        <f t="shared" si="58"/>
        <v xml:space="preserve"> Tel.: 0761</v>
      </c>
      <c r="Q131" s="2" t="str">
        <f t="shared" si="59"/>
        <v xml:space="preserve"> 881 4402;;;;;;;</v>
      </c>
      <c r="R131" s="2">
        <f t="shared" si="60"/>
        <v>10</v>
      </c>
      <c r="S131" s="2" t="str">
        <f t="shared" si="61"/>
        <v xml:space="preserve"> 881 4402</v>
      </c>
      <c r="T131" s="2" t="str">
        <f t="shared" si="62"/>
        <v>;;;;;;</v>
      </c>
      <c r="U131" s="2">
        <f t="shared" si="63"/>
        <v>1</v>
      </c>
      <c r="V131" s="2" t="str">
        <f t="shared" si="64"/>
        <v/>
      </c>
      <c r="W131" s="2" t="str">
        <f t="shared" si="65"/>
        <v>;;;;;</v>
      </c>
      <c r="X131" s="2">
        <f t="shared" si="66"/>
        <v>1</v>
      </c>
      <c r="Y131" s="2" t="str">
        <f t="shared" si="67"/>
        <v/>
      </c>
      <c r="Z131" s="2" t="str">
        <f t="shared" si="68"/>
        <v>;;;;</v>
      </c>
      <c r="AA131" s="2">
        <f t="shared" si="69"/>
        <v>1</v>
      </c>
      <c r="AB131" s="2" t="str">
        <f t="shared" si="70"/>
        <v/>
      </c>
      <c r="AC131" s="2" t="str">
        <f t="shared" si="71"/>
        <v>;;;</v>
      </c>
      <c r="AD131" s="2"/>
      <c r="AE131" s="2"/>
      <c r="AF131" s="2"/>
      <c r="AG131" s="2"/>
    </row>
    <row r="132" spans="1:33">
      <c r="A132" s="2">
        <v>131</v>
      </c>
      <c r="B132" s="61">
        <f t="shared" si="48"/>
        <v>44692</v>
      </c>
      <c r="C132" s="2">
        <f t="shared" si="49"/>
        <v>11</v>
      </c>
      <c r="D132" s="2">
        <f t="shared" si="50"/>
        <v>20</v>
      </c>
      <c r="E132" s="2" cm="1">
        <f t="array" ref="E132">INDEX(Kalender,C132,D132)</f>
        <v>19</v>
      </c>
      <c r="F132" s="2">
        <f>COUNTIF(E$2:E132,E132)-1</f>
        <v>4</v>
      </c>
      <c r="G132" s="2" t="str" cm="1">
        <f t="array" ref="G132">IF(YEAR(B132)=N('Kalender-Kehrwoche'!$D$7),INDEX(Person,E132,1),"")&amp;";;;;;;;"</f>
        <v>Ingolf; Matys; Tel.: 0761; 881 4402;;;;;;;</v>
      </c>
      <c r="H132" s="2" t="str" cm="1">
        <f t="array" ref="H132">TRIM(IFERROR(INDEX(J132:AC132,1,F132*3+1),""))&amp;" "</f>
        <v xml:space="preserve"> </v>
      </c>
      <c r="I132" s="2">
        <f t="shared" si="51"/>
        <v>7</v>
      </c>
      <c r="J132" s="2" t="str">
        <f t="shared" si="52"/>
        <v>Ingolf</v>
      </c>
      <c r="K132" s="2" t="str">
        <f t="shared" si="53"/>
        <v xml:space="preserve"> Matys; Tel.: 0761; 881 4402;;;;;;;</v>
      </c>
      <c r="L132" s="2">
        <f t="shared" si="54"/>
        <v>7</v>
      </c>
      <c r="M132" s="2" t="str">
        <f t="shared" si="55"/>
        <v xml:space="preserve"> Matys</v>
      </c>
      <c r="N132" s="2" t="str">
        <f t="shared" si="56"/>
        <v xml:space="preserve"> Tel.: 0761; 881 4402;;;;;;;</v>
      </c>
      <c r="O132" s="2">
        <f t="shared" si="57"/>
        <v>12</v>
      </c>
      <c r="P132" s="2" t="str">
        <f t="shared" si="58"/>
        <v xml:space="preserve"> Tel.: 0761</v>
      </c>
      <c r="Q132" s="2" t="str">
        <f t="shared" si="59"/>
        <v xml:space="preserve"> 881 4402;;;;;;;</v>
      </c>
      <c r="R132" s="2">
        <f t="shared" si="60"/>
        <v>10</v>
      </c>
      <c r="S132" s="2" t="str">
        <f t="shared" si="61"/>
        <v xml:space="preserve"> 881 4402</v>
      </c>
      <c r="T132" s="2" t="str">
        <f t="shared" si="62"/>
        <v>;;;;;;</v>
      </c>
      <c r="U132" s="2">
        <f t="shared" si="63"/>
        <v>1</v>
      </c>
      <c r="V132" s="2" t="str">
        <f t="shared" si="64"/>
        <v/>
      </c>
      <c r="W132" s="2" t="str">
        <f t="shared" si="65"/>
        <v>;;;;;</v>
      </c>
      <c r="X132" s="2">
        <f t="shared" si="66"/>
        <v>1</v>
      </c>
      <c r="Y132" s="2" t="str">
        <f t="shared" si="67"/>
        <v/>
      </c>
      <c r="Z132" s="2" t="str">
        <f t="shared" si="68"/>
        <v>;;;;</v>
      </c>
      <c r="AA132" s="2">
        <f t="shared" si="69"/>
        <v>1</v>
      </c>
      <c r="AB132" s="2" t="str">
        <f t="shared" si="70"/>
        <v/>
      </c>
      <c r="AC132" s="2" t="str">
        <f t="shared" si="71"/>
        <v>;;;</v>
      </c>
      <c r="AD132" s="2"/>
      <c r="AE132" s="2"/>
      <c r="AF132" s="2"/>
      <c r="AG132" s="2"/>
    </row>
    <row r="133" spans="1:33">
      <c r="A133" s="2">
        <v>132</v>
      </c>
      <c r="B133" s="61">
        <f t="shared" si="48"/>
        <v>44693</v>
      </c>
      <c r="C133" s="2">
        <f t="shared" si="49"/>
        <v>12</v>
      </c>
      <c r="D133" s="2">
        <f t="shared" si="50"/>
        <v>20</v>
      </c>
      <c r="E133" s="2" cm="1">
        <f t="array" ref="E133">INDEX(Kalender,C133,D133)</f>
        <v>19</v>
      </c>
      <c r="F133" s="2">
        <f>COUNTIF(E$2:E133,E133)-1</f>
        <v>5</v>
      </c>
      <c r="G133" s="2" t="str" cm="1">
        <f t="array" ref="G133">IF(YEAR(B133)=N('Kalender-Kehrwoche'!$D$7),INDEX(Person,E133,1),"")&amp;";;;;;;;"</f>
        <v>Ingolf; Matys; Tel.: 0761; 881 4402;;;;;;;</v>
      </c>
      <c r="H133" s="2" t="str" cm="1">
        <f t="array" ref="H133">TRIM(IFERROR(INDEX(J133:AC133,1,F133*3+1),""))&amp;" "</f>
        <v xml:space="preserve"> </v>
      </c>
      <c r="I133" s="2">
        <f t="shared" si="51"/>
        <v>7</v>
      </c>
      <c r="J133" s="2" t="str">
        <f t="shared" si="52"/>
        <v>Ingolf</v>
      </c>
      <c r="K133" s="2" t="str">
        <f t="shared" si="53"/>
        <v xml:space="preserve"> Matys; Tel.: 0761; 881 4402;;;;;;;</v>
      </c>
      <c r="L133" s="2">
        <f t="shared" si="54"/>
        <v>7</v>
      </c>
      <c r="M133" s="2" t="str">
        <f t="shared" si="55"/>
        <v xml:space="preserve"> Matys</v>
      </c>
      <c r="N133" s="2" t="str">
        <f t="shared" si="56"/>
        <v xml:space="preserve"> Tel.: 0761; 881 4402;;;;;;;</v>
      </c>
      <c r="O133" s="2">
        <f t="shared" si="57"/>
        <v>12</v>
      </c>
      <c r="P133" s="2" t="str">
        <f t="shared" si="58"/>
        <v xml:space="preserve"> Tel.: 0761</v>
      </c>
      <c r="Q133" s="2" t="str">
        <f t="shared" si="59"/>
        <v xml:space="preserve"> 881 4402;;;;;;;</v>
      </c>
      <c r="R133" s="2">
        <f t="shared" si="60"/>
        <v>10</v>
      </c>
      <c r="S133" s="2" t="str">
        <f t="shared" si="61"/>
        <v xml:space="preserve"> 881 4402</v>
      </c>
      <c r="T133" s="2" t="str">
        <f t="shared" si="62"/>
        <v>;;;;;;</v>
      </c>
      <c r="U133" s="2">
        <f t="shared" si="63"/>
        <v>1</v>
      </c>
      <c r="V133" s="2" t="str">
        <f t="shared" si="64"/>
        <v/>
      </c>
      <c r="W133" s="2" t="str">
        <f t="shared" si="65"/>
        <v>;;;;;</v>
      </c>
      <c r="X133" s="2">
        <f t="shared" si="66"/>
        <v>1</v>
      </c>
      <c r="Y133" s="2" t="str">
        <f t="shared" si="67"/>
        <v/>
      </c>
      <c r="Z133" s="2" t="str">
        <f t="shared" si="68"/>
        <v>;;;;</v>
      </c>
      <c r="AA133" s="2">
        <f t="shared" si="69"/>
        <v>1</v>
      </c>
      <c r="AB133" s="2" t="str">
        <f t="shared" si="70"/>
        <v/>
      </c>
      <c r="AC133" s="2" t="str">
        <f t="shared" si="71"/>
        <v>;;;</v>
      </c>
      <c r="AD133" s="2"/>
      <c r="AE133" s="2"/>
      <c r="AF133" s="2"/>
      <c r="AG133" s="2"/>
    </row>
    <row r="134" spans="1:33">
      <c r="A134" s="2">
        <v>133</v>
      </c>
      <c r="B134" s="61">
        <f t="shared" si="48"/>
        <v>44694</v>
      </c>
      <c r="C134" s="2">
        <f t="shared" si="49"/>
        <v>13</v>
      </c>
      <c r="D134" s="2">
        <f t="shared" si="50"/>
        <v>20</v>
      </c>
      <c r="E134" s="2" cm="1">
        <f t="array" ref="E134">INDEX(Kalender,C134,D134)</f>
        <v>19</v>
      </c>
      <c r="F134" s="2">
        <f>COUNTIF(E$2:E134,E134)-1</f>
        <v>6</v>
      </c>
      <c r="G134" s="2" t="str" cm="1">
        <f t="array" ref="G134">IF(YEAR(B134)=N('Kalender-Kehrwoche'!$D$7),INDEX(Person,E134,1),"")&amp;";;;;;;;"</f>
        <v>Ingolf; Matys; Tel.: 0761; 881 4402;;;;;;;</v>
      </c>
      <c r="H134" s="2" t="str" cm="1">
        <f t="array" ref="H134">TRIM(IFERROR(INDEX(J134:AC134,1,F134*3+1),""))&amp;" "</f>
        <v xml:space="preserve"> </v>
      </c>
      <c r="I134" s="2">
        <f t="shared" si="51"/>
        <v>7</v>
      </c>
      <c r="J134" s="2" t="str">
        <f t="shared" si="52"/>
        <v>Ingolf</v>
      </c>
      <c r="K134" s="2" t="str">
        <f t="shared" si="53"/>
        <v xml:space="preserve"> Matys; Tel.: 0761; 881 4402;;;;;;;</v>
      </c>
      <c r="L134" s="2">
        <f t="shared" si="54"/>
        <v>7</v>
      </c>
      <c r="M134" s="2" t="str">
        <f t="shared" si="55"/>
        <v xml:space="preserve"> Matys</v>
      </c>
      <c r="N134" s="2" t="str">
        <f t="shared" si="56"/>
        <v xml:space="preserve"> Tel.: 0761; 881 4402;;;;;;;</v>
      </c>
      <c r="O134" s="2">
        <f t="shared" si="57"/>
        <v>12</v>
      </c>
      <c r="P134" s="2" t="str">
        <f t="shared" si="58"/>
        <v xml:space="preserve"> Tel.: 0761</v>
      </c>
      <c r="Q134" s="2" t="str">
        <f t="shared" si="59"/>
        <v xml:space="preserve"> 881 4402;;;;;;;</v>
      </c>
      <c r="R134" s="2">
        <f t="shared" si="60"/>
        <v>10</v>
      </c>
      <c r="S134" s="2" t="str">
        <f t="shared" si="61"/>
        <v xml:space="preserve"> 881 4402</v>
      </c>
      <c r="T134" s="2" t="str">
        <f t="shared" si="62"/>
        <v>;;;;;;</v>
      </c>
      <c r="U134" s="2">
        <f t="shared" si="63"/>
        <v>1</v>
      </c>
      <c r="V134" s="2" t="str">
        <f t="shared" si="64"/>
        <v/>
      </c>
      <c r="W134" s="2" t="str">
        <f t="shared" si="65"/>
        <v>;;;;;</v>
      </c>
      <c r="X134" s="2">
        <f t="shared" si="66"/>
        <v>1</v>
      </c>
      <c r="Y134" s="2" t="str">
        <f t="shared" si="67"/>
        <v/>
      </c>
      <c r="Z134" s="2" t="str">
        <f t="shared" si="68"/>
        <v>;;;;</v>
      </c>
      <c r="AA134" s="2">
        <f t="shared" si="69"/>
        <v>1</v>
      </c>
      <c r="AB134" s="2" t="str">
        <f t="shared" si="70"/>
        <v/>
      </c>
      <c r="AC134" s="2" t="str">
        <f t="shared" si="71"/>
        <v>;;;</v>
      </c>
      <c r="AD134" s="2"/>
      <c r="AE134" s="2"/>
      <c r="AF134" s="2"/>
      <c r="AG134" s="2"/>
    </row>
    <row r="135" spans="1:33">
      <c r="A135" s="2">
        <v>134</v>
      </c>
      <c r="B135" s="61">
        <f t="shared" si="48"/>
        <v>44695</v>
      </c>
      <c r="C135" s="2">
        <f t="shared" si="49"/>
        <v>14</v>
      </c>
      <c r="D135" s="2">
        <f t="shared" si="50"/>
        <v>20</v>
      </c>
      <c r="E135" s="2" cm="1">
        <f t="array" ref="E135">INDEX(Kalender,C135,D135)</f>
        <v>20</v>
      </c>
      <c r="F135" s="2">
        <f>COUNTIF(E$2:E135,E135)-1</f>
        <v>0</v>
      </c>
      <c r="G135" s="2" t="str" cm="1">
        <f t="array" ref="G135">IF(YEAR(B135)=N('Kalender-Kehrwoche'!$D$7),INDEX(Person,E135,1),"")&amp;";;;;;;;"</f>
        <v>Wohnung 3; Dritter; mal;sehen;;;;;;;</v>
      </c>
      <c r="H135" s="2" t="str" cm="1">
        <f t="array" ref="H135">TRIM(IFERROR(INDEX(J135:AC135,1,F135*3+1),""))&amp;" "</f>
        <v xml:space="preserve">Wohnung 3 </v>
      </c>
      <c r="I135" s="2">
        <f t="shared" si="51"/>
        <v>10</v>
      </c>
      <c r="J135" s="2" t="str">
        <f t="shared" si="52"/>
        <v>Wohnung 3</v>
      </c>
      <c r="K135" s="2" t="str">
        <f t="shared" si="53"/>
        <v xml:space="preserve"> Dritter; mal;sehen;;;;;;;</v>
      </c>
      <c r="L135" s="2">
        <f t="shared" si="54"/>
        <v>9</v>
      </c>
      <c r="M135" s="2" t="str">
        <f t="shared" si="55"/>
        <v xml:space="preserve"> Dritter</v>
      </c>
      <c r="N135" s="2" t="str">
        <f t="shared" si="56"/>
        <v xml:space="preserve"> mal;sehen;;;;;;;</v>
      </c>
      <c r="O135" s="2">
        <f t="shared" si="57"/>
        <v>5</v>
      </c>
      <c r="P135" s="2" t="str">
        <f t="shared" si="58"/>
        <v xml:space="preserve"> mal</v>
      </c>
      <c r="Q135" s="2" t="str">
        <f t="shared" si="59"/>
        <v>sehen;;;;;;;</v>
      </c>
      <c r="R135" s="2">
        <f t="shared" si="60"/>
        <v>6</v>
      </c>
      <c r="S135" s="2" t="str">
        <f t="shared" si="61"/>
        <v>sehen</v>
      </c>
      <c r="T135" s="2" t="str">
        <f t="shared" si="62"/>
        <v>;;;;;;</v>
      </c>
      <c r="U135" s="2">
        <f t="shared" si="63"/>
        <v>1</v>
      </c>
      <c r="V135" s="2" t="str">
        <f t="shared" si="64"/>
        <v/>
      </c>
      <c r="W135" s="2" t="str">
        <f t="shared" si="65"/>
        <v>;;;;;</v>
      </c>
      <c r="X135" s="2">
        <f t="shared" si="66"/>
        <v>1</v>
      </c>
      <c r="Y135" s="2" t="str">
        <f t="shared" si="67"/>
        <v/>
      </c>
      <c r="Z135" s="2" t="str">
        <f t="shared" si="68"/>
        <v>;;;;</v>
      </c>
      <c r="AA135" s="2">
        <f t="shared" si="69"/>
        <v>1</v>
      </c>
      <c r="AB135" s="2" t="str">
        <f t="shared" si="70"/>
        <v/>
      </c>
      <c r="AC135" s="2" t="str">
        <f t="shared" si="71"/>
        <v>;;;</v>
      </c>
      <c r="AD135" s="2"/>
      <c r="AE135" s="2"/>
      <c r="AF135" s="2"/>
      <c r="AG135" s="2"/>
    </row>
    <row r="136" spans="1:33">
      <c r="A136" s="2">
        <v>135</v>
      </c>
      <c r="B136" s="61">
        <f t="shared" si="48"/>
        <v>44696</v>
      </c>
      <c r="C136" s="2">
        <f t="shared" si="49"/>
        <v>15</v>
      </c>
      <c r="D136" s="2">
        <f t="shared" si="50"/>
        <v>20</v>
      </c>
      <c r="E136" s="2" cm="1">
        <f t="array" ref="E136">INDEX(Kalender,C136,D136)</f>
        <v>20</v>
      </c>
      <c r="F136" s="2">
        <f>COUNTIF(E$2:E136,E136)-1</f>
        <v>1</v>
      </c>
      <c r="G136" s="2" t="str" cm="1">
        <f t="array" ref="G136">IF(YEAR(B136)=N('Kalender-Kehrwoche'!$D$7),INDEX(Person,E136,1),"")&amp;";;;;;;;"</f>
        <v>Wohnung 3; Dritter; mal;sehen;;;;;;;</v>
      </c>
      <c r="H136" s="2" t="str" cm="1">
        <f t="array" ref="H136">TRIM(IFERROR(INDEX(J136:AC136,1,F136*3+1),""))&amp;" "</f>
        <v xml:space="preserve">Dritter </v>
      </c>
      <c r="I136" s="2">
        <f t="shared" si="51"/>
        <v>10</v>
      </c>
      <c r="J136" s="2" t="str">
        <f t="shared" si="52"/>
        <v>Wohnung 3</v>
      </c>
      <c r="K136" s="2" t="str">
        <f t="shared" si="53"/>
        <v xml:space="preserve"> Dritter; mal;sehen;;;;;;;</v>
      </c>
      <c r="L136" s="2">
        <f t="shared" si="54"/>
        <v>9</v>
      </c>
      <c r="M136" s="2" t="str">
        <f t="shared" si="55"/>
        <v xml:space="preserve"> Dritter</v>
      </c>
      <c r="N136" s="2" t="str">
        <f t="shared" si="56"/>
        <v xml:space="preserve"> mal;sehen;;;;;;;</v>
      </c>
      <c r="O136" s="2">
        <f t="shared" si="57"/>
        <v>5</v>
      </c>
      <c r="P136" s="2" t="str">
        <f t="shared" si="58"/>
        <v xml:space="preserve"> mal</v>
      </c>
      <c r="Q136" s="2" t="str">
        <f t="shared" si="59"/>
        <v>sehen;;;;;;;</v>
      </c>
      <c r="R136" s="2">
        <f t="shared" si="60"/>
        <v>6</v>
      </c>
      <c r="S136" s="2" t="str">
        <f t="shared" si="61"/>
        <v>sehen</v>
      </c>
      <c r="T136" s="2" t="str">
        <f t="shared" si="62"/>
        <v>;;;;;;</v>
      </c>
      <c r="U136" s="2">
        <f t="shared" si="63"/>
        <v>1</v>
      </c>
      <c r="V136" s="2" t="str">
        <f t="shared" si="64"/>
        <v/>
      </c>
      <c r="W136" s="2" t="str">
        <f t="shared" si="65"/>
        <v>;;;;;</v>
      </c>
      <c r="X136" s="2">
        <f t="shared" si="66"/>
        <v>1</v>
      </c>
      <c r="Y136" s="2" t="str">
        <f t="shared" si="67"/>
        <v/>
      </c>
      <c r="Z136" s="2" t="str">
        <f t="shared" si="68"/>
        <v>;;;;</v>
      </c>
      <c r="AA136" s="2">
        <f t="shared" si="69"/>
        <v>1</v>
      </c>
      <c r="AB136" s="2" t="str">
        <f t="shared" si="70"/>
        <v/>
      </c>
      <c r="AC136" s="2" t="str">
        <f t="shared" si="71"/>
        <v>;;;</v>
      </c>
      <c r="AD136" s="2"/>
      <c r="AE136" s="2"/>
      <c r="AF136" s="2"/>
      <c r="AG136" s="2"/>
    </row>
    <row r="137" spans="1:33">
      <c r="A137" s="2">
        <v>136</v>
      </c>
      <c r="B137" s="61">
        <f t="shared" si="48"/>
        <v>44697</v>
      </c>
      <c r="C137" s="2">
        <f t="shared" si="49"/>
        <v>16</v>
      </c>
      <c r="D137" s="2">
        <f t="shared" si="50"/>
        <v>20</v>
      </c>
      <c r="E137" s="2" cm="1">
        <f t="array" ref="E137">INDEX(Kalender,C137,D137)</f>
        <v>20</v>
      </c>
      <c r="F137" s="2">
        <f>COUNTIF(E$2:E137,E137)-1</f>
        <v>2</v>
      </c>
      <c r="G137" s="2" t="str" cm="1">
        <f t="array" ref="G137">IF(YEAR(B137)=N('Kalender-Kehrwoche'!$D$7),INDEX(Person,E137,1),"")&amp;";;;;;;;"</f>
        <v>Wohnung 3; Dritter; mal;sehen;;;;;;;</v>
      </c>
      <c r="H137" s="2" t="str" cm="1">
        <f t="array" ref="H137">TRIM(IFERROR(INDEX(J137:AC137,1,F137*3+1),""))&amp;" "</f>
        <v xml:space="preserve">mal </v>
      </c>
      <c r="I137" s="2">
        <f t="shared" si="51"/>
        <v>10</v>
      </c>
      <c r="J137" s="2" t="str">
        <f t="shared" si="52"/>
        <v>Wohnung 3</v>
      </c>
      <c r="K137" s="2" t="str">
        <f t="shared" si="53"/>
        <v xml:space="preserve"> Dritter; mal;sehen;;;;;;;</v>
      </c>
      <c r="L137" s="2">
        <f t="shared" si="54"/>
        <v>9</v>
      </c>
      <c r="M137" s="2" t="str">
        <f t="shared" si="55"/>
        <v xml:space="preserve"> Dritter</v>
      </c>
      <c r="N137" s="2" t="str">
        <f t="shared" si="56"/>
        <v xml:space="preserve"> mal;sehen;;;;;;;</v>
      </c>
      <c r="O137" s="2">
        <f t="shared" si="57"/>
        <v>5</v>
      </c>
      <c r="P137" s="2" t="str">
        <f t="shared" si="58"/>
        <v xml:space="preserve"> mal</v>
      </c>
      <c r="Q137" s="2" t="str">
        <f t="shared" si="59"/>
        <v>sehen;;;;;;;</v>
      </c>
      <c r="R137" s="2">
        <f t="shared" si="60"/>
        <v>6</v>
      </c>
      <c r="S137" s="2" t="str">
        <f t="shared" si="61"/>
        <v>sehen</v>
      </c>
      <c r="T137" s="2" t="str">
        <f t="shared" si="62"/>
        <v>;;;;;;</v>
      </c>
      <c r="U137" s="2">
        <f t="shared" si="63"/>
        <v>1</v>
      </c>
      <c r="V137" s="2" t="str">
        <f t="shared" si="64"/>
        <v/>
      </c>
      <c r="W137" s="2" t="str">
        <f t="shared" si="65"/>
        <v>;;;;;</v>
      </c>
      <c r="X137" s="2">
        <f t="shared" si="66"/>
        <v>1</v>
      </c>
      <c r="Y137" s="2" t="str">
        <f t="shared" si="67"/>
        <v/>
      </c>
      <c r="Z137" s="2" t="str">
        <f t="shared" si="68"/>
        <v>;;;;</v>
      </c>
      <c r="AA137" s="2">
        <f t="shared" si="69"/>
        <v>1</v>
      </c>
      <c r="AB137" s="2" t="str">
        <f t="shared" si="70"/>
        <v/>
      </c>
      <c r="AC137" s="2" t="str">
        <f t="shared" si="71"/>
        <v>;;;</v>
      </c>
      <c r="AD137" s="2"/>
      <c r="AE137" s="2"/>
      <c r="AF137" s="2"/>
      <c r="AG137" s="2"/>
    </row>
    <row r="138" spans="1:33">
      <c r="A138" s="2">
        <v>137</v>
      </c>
      <c r="B138" s="61">
        <f t="shared" si="48"/>
        <v>44698</v>
      </c>
      <c r="C138" s="2">
        <f t="shared" si="49"/>
        <v>17</v>
      </c>
      <c r="D138" s="2">
        <f t="shared" si="50"/>
        <v>20</v>
      </c>
      <c r="E138" s="2" cm="1">
        <f t="array" ref="E138">INDEX(Kalender,C138,D138)</f>
        <v>20</v>
      </c>
      <c r="F138" s="2">
        <f>COUNTIF(E$2:E138,E138)-1</f>
        <v>3</v>
      </c>
      <c r="G138" s="2" t="str" cm="1">
        <f t="array" ref="G138">IF(YEAR(B138)=N('Kalender-Kehrwoche'!$D$7),INDEX(Person,E138,1),"")&amp;";;;;;;;"</f>
        <v>Wohnung 3; Dritter; mal;sehen;;;;;;;</v>
      </c>
      <c r="H138" s="2" t="str" cm="1">
        <f t="array" ref="H138">TRIM(IFERROR(INDEX(J138:AC138,1,F138*3+1),""))&amp;" "</f>
        <v xml:space="preserve">sehen </v>
      </c>
      <c r="I138" s="2">
        <f t="shared" si="51"/>
        <v>10</v>
      </c>
      <c r="J138" s="2" t="str">
        <f t="shared" si="52"/>
        <v>Wohnung 3</v>
      </c>
      <c r="K138" s="2" t="str">
        <f t="shared" si="53"/>
        <v xml:space="preserve"> Dritter; mal;sehen;;;;;;;</v>
      </c>
      <c r="L138" s="2">
        <f t="shared" si="54"/>
        <v>9</v>
      </c>
      <c r="M138" s="2" t="str">
        <f t="shared" si="55"/>
        <v xml:space="preserve"> Dritter</v>
      </c>
      <c r="N138" s="2" t="str">
        <f t="shared" si="56"/>
        <v xml:space="preserve"> mal;sehen;;;;;;;</v>
      </c>
      <c r="O138" s="2">
        <f t="shared" si="57"/>
        <v>5</v>
      </c>
      <c r="P138" s="2" t="str">
        <f t="shared" si="58"/>
        <v xml:space="preserve"> mal</v>
      </c>
      <c r="Q138" s="2" t="str">
        <f t="shared" si="59"/>
        <v>sehen;;;;;;;</v>
      </c>
      <c r="R138" s="2">
        <f t="shared" si="60"/>
        <v>6</v>
      </c>
      <c r="S138" s="2" t="str">
        <f t="shared" si="61"/>
        <v>sehen</v>
      </c>
      <c r="T138" s="2" t="str">
        <f t="shared" si="62"/>
        <v>;;;;;;</v>
      </c>
      <c r="U138" s="2">
        <f t="shared" si="63"/>
        <v>1</v>
      </c>
      <c r="V138" s="2" t="str">
        <f t="shared" si="64"/>
        <v/>
      </c>
      <c r="W138" s="2" t="str">
        <f t="shared" si="65"/>
        <v>;;;;;</v>
      </c>
      <c r="X138" s="2">
        <f t="shared" si="66"/>
        <v>1</v>
      </c>
      <c r="Y138" s="2" t="str">
        <f t="shared" si="67"/>
        <v/>
      </c>
      <c r="Z138" s="2" t="str">
        <f t="shared" si="68"/>
        <v>;;;;</v>
      </c>
      <c r="AA138" s="2">
        <f t="shared" si="69"/>
        <v>1</v>
      </c>
      <c r="AB138" s="2" t="str">
        <f t="shared" si="70"/>
        <v/>
      </c>
      <c r="AC138" s="2" t="str">
        <f t="shared" si="71"/>
        <v>;;;</v>
      </c>
      <c r="AD138" s="2"/>
      <c r="AE138" s="2"/>
      <c r="AF138" s="2"/>
      <c r="AG138" s="2"/>
    </row>
    <row r="139" spans="1:33">
      <c r="A139" s="2">
        <v>138</v>
      </c>
      <c r="B139" s="61">
        <f t="shared" si="48"/>
        <v>44699</v>
      </c>
      <c r="C139" s="2">
        <f t="shared" si="49"/>
        <v>18</v>
      </c>
      <c r="D139" s="2">
        <f t="shared" si="50"/>
        <v>20</v>
      </c>
      <c r="E139" s="2" cm="1">
        <f t="array" ref="E139">INDEX(Kalender,C139,D139)</f>
        <v>20</v>
      </c>
      <c r="F139" s="2">
        <f>COUNTIF(E$2:E139,E139)-1</f>
        <v>4</v>
      </c>
      <c r="G139" s="2" t="str" cm="1">
        <f t="array" ref="G139">IF(YEAR(B139)=N('Kalender-Kehrwoche'!$D$7),INDEX(Person,E139,1),"")&amp;";;;;;;;"</f>
        <v>Wohnung 3; Dritter; mal;sehen;;;;;;;</v>
      </c>
      <c r="H139" s="2" t="str" cm="1">
        <f t="array" ref="H139">TRIM(IFERROR(INDEX(J139:AC139,1,F139*3+1),""))&amp;" "</f>
        <v xml:space="preserve"> </v>
      </c>
      <c r="I139" s="2">
        <f t="shared" si="51"/>
        <v>10</v>
      </c>
      <c r="J139" s="2" t="str">
        <f t="shared" si="52"/>
        <v>Wohnung 3</v>
      </c>
      <c r="K139" s="2" t="str">
        <f t="shared" si="53"/>
        <v xml:space="preserve"> Dritter; mal;sehen;;;;;;;</v>
      </c>
      <c r="L139" s="2">
        <f t="shared" si="54"/>
        <v>9</v>
      </c>
      <c r="M139" s="2" t="str">
        <f t="shared" si="55"/>
        <v xml:space="preserve"> Dritter</v>
      </c>
      <c r="N139" s="2" t="str">
        <f t="shared" si="56"/>
        <v xml:space="preserve"> mal;sehen;;;;;;;</v>
      </c>
      <c r="O139" s="2">
        <f t="shared" si="57"/>
        <v>5</v>
      </c>
      <c r="P139" s="2" t="str">
        <f t="shared" si="58"/>
        <v xml:space="preserve"> mal</v>
      </c>
      <c r="Q139" s="2" t="str">
        <f t="shared" si="59"/>
        <v>sehen;;;;;;;</v>
      </c>
      <c r="R139" s="2">
        <f t="shared" si="60"/>
        <v>6</v>
      </c>
      <c r="S139" s="2" t="str">
        <f t="shared" si="61"/>
        <v>sehen</v>
      </c>
      <c r="T139" s="2" t="str">
        <f t="shared" si="62"/>
        <v>;;;;;;</v>
      </c>
      <c r="U139" s="2">
        <f t="shared" si="63"/>
        <v>1</v>
      </c>
      <c r="V139" s="2" t="str">
        <f t="shared" si="64"/>
        <v/>
      </c>
      <c r="W139" s="2" t="str">
        <f t="shared" si="65"/>
        <v>;;;;;</v>
      </c>
      <c r="X139" s="2">
        <f t="shared" si="66"/>
        <v>1</v>
      </c>
      <c r="Y139" s="2" t="str">
        <f t="shared" si="67"/>
        <v/>
      </c>
      <c r="Z139" s="2" t="str">
        <f t="shared" si="68"/>
        <v>;;;;</v>
      </c>
      <c r="AA139" s="2">
        <f t="shared" si="69"/>
        <v>1</v>
      </c>
      <c r="AB139" s="2" t="str">
        <f t="shared" si="70"/>
        <v/>
      </c>
      <c r="AC139" s="2" t="str">
        <f t="shared" si="71"/>
        <v>;;;</v>
      </c>
      <c r="AD139" s="2"/>
      <c r="AE139" s="2"/>
      <c r="AF139" s="2"/>
      <c r="AG139" s="2"/>
    </row>
    <row r="140" spans="1:33">
      <c r="A140" s="2">
        <v>139</v>
      </c>
      <c r="B140" s="61">
        <f t="shared" si="48"/>
        <v>44700</v>
      </c>
      <c r="C140" s="2">
        <f t="shared" si="49"/>
        <v>19</v>
      </c>
      <c r="D140" s="2">
        <f t="shared" si="50"/>
        <v>20</v>
      </c>
      <c r="E140" s="2" cm="1">
        <f t="array" ref="E140">INDEX(Kalender,C140,D140)</f>
        <v>20</v>
      </c>
      <c r="F140" s="2">
        <f>COUNTIF(E$2:E140,E140)-1</f>
        <v>5</v>
      </c>
      <c r="G140" s="2" t="str" cm="1">
        <f t="array" ref="G140">IF(YEAR(B140)=N('Kalender-Kehrwoche'!$D$7),INDEX(Person,E140,1),"")&amp;";;;;;;;"</f>
        <v>Wohnung 3; Dritter; mal;sehen;;;;;;;</v>
      </c>
      <c r="H140" s="2" t="str" cm="1">
        <f t="array" ref="H140">TRIM(IFERROR(INDEX(J140:AC140,1,F140*3+1),""))&amp;" "</f>
        <v xml:space="preserve"> </v>
      </c>
      <c r="I140" s="2">
        <f t="shared" si="51"/>
        <v>10</v>
      </c>
      <c r="J140" s="2" t="str">
        <f t="shared" si="52"/>
        <v>Wohnung 3</v>
      </c>
      <c r="K140" s="2" t="str">
        <f t="shared" si="53"/>
        <v xml:space="preserve"> Dritter; mal;sehen;;;;;;;</v>
      </c>
      <c r="L140" s="2">
        <f t="shared" si="54"/>
        <v>9</v>
      </c>
      <c r="M140" s="2" t="str">
        <f t="shared" si="55"/>
        <v xml:space="preserve"> Dritter</v>
      </c>
      <c r="N140" s="2" t="str">
        <f t="shared" si="56"/>
        <v xml:space="preserve"> mal;sehen;;;;;;;</v>
      </c>
      <c r="O140" s="2">
        <f t="shared" si="57"/>
        <v>5</v>
      </c>
      <c r="P140" s="2" t="str">
        <f t="shared" si="58"/>
        <v xml:space="preserve"> mal</v>
      </c>
      <c r="Q140" s="2" t="str">
        <f t="shared" si="59"/>
        <v>sehen;;;;;;;</v>
      </c>
      <c r="R140" s="2">
        <f t="shared" si="60"/>
        <v>6</v>
      </c>
      <c r="S140" s="2" t="str">
        <f t="shared" si="61"/>
        <v>sehen</v>
      </c>
      <c r="T140" s="2" t="str">
        <f t="shared" si="62"/>
        <v>;;;;;;</v>
      </c>
      <c r="U140" s="2">
        <f t="shared" si="63"/>
        <v>1</v>
      </c>
      <c r="V140" s="2" t="str">
        <f t="shared" si="64"/>
        <v/>
      </c>
      <c r="W140" s="2" t="str">
        <f t="shared" si="65"/>
        <v>;;;;;</v>
      </c>
      <c r="X140" s="2">
        <f t="shared" si="66"/>
        <v>1</v>
      </c>
      <c r="Y140" s="2" t="str">
        <f t="shared" si="67"/>
        <v/>
      </c>
      <c r="Z140" s="2" t="str">
        <f t="shared" si="68"/>
        <v>;;;;</v>
      </c>
      <c r="AA140" s="2">
        <f t="shared" si="69"/>
        <v>1</v>
      </c>
      <c r="AB140" s="2" t="str">
        <f t="shared" si="70"/>
        <v/>
      </c>
      <c r="AC140" s="2" t="str">
        <f t="shared" si="71"/>
        <v>;;;</v>
      </c>
      <c r="AD140" s="2"/>
      <c r="AE140" s="2"/>
      <c r="AF140" s="2"/>
      <c r="AG140" s="2"/>
    </row>
    <row r="141" spans="1:33">
      <c r="A141" s="2">
        <v>140</v>
      </c>
      <c r="B141" s="61">
        <f t="shared" si="48"/>
        <v>44701</v>
      </c>
      <c r="C141" s="2">
        <f t="shared" si="49"/>
        <v>20</v>
      </c>
      <c r="D141" s="2">
        <f t="shared" si="50"/>
        <v>20</v>
      </c>
      <c r="E141" s="2" cm="1">
        <f t="array" ref="E141">INDEX(Kalender,C141,D141)</f>
        <v>20</v>
      </c>
      <c r="F141" s="2">
        <f>COUNTIF(E$2:E141,E141)-1</f>
        <v>6</v>
      </c>
      <c r="G141" s="2" t="str" cm="1">
        <f t="array" ref="G141">IF(YEAR(B141)=N('Kalender-Kehrwoche'!$D$7),INDEX(Person,E141,1),"")&amp;";;;;;;;"</f>
        <v>Wohnung 3; Dritter; mal;sehen;;;;;;;</v>
      </c>
      <c r="H141" s="2" t="str" cm="1">
        <f t="array" ref="H141">TRIM(IFERROR(INDEX(J141:AC141,1,F141*3+1),""))&amp;" "</f>
        <v xml:space="preserve"> </v>
      </c>
      <c r="I141" s="2">
        <f t="shared" si="51"/>
        <v>10</v>
      </c>
      <c r="J141" s="2" t="str">
        <f t="shared" si="52"/>
        <v>Wohnung 3</v>
      </c>
      <c r="K141" s="2" t="str">
        <f t="shared" si="53"/>
        <v xml:space="preserve"> Dritter; mal;sehen;;;;;;;</v>
      </c>
      <c r="L141" s="2">
        <f t="shared" si="54"/>
        <v>9</v>
      </c>
      <c r="M141" s="2" t="str">
        <f t="shared" si="55"/>
        <v xml:space="preserve"> Dritter</v>
      </c>
      <c r="N141" s="2" t="str">
        <f t="shared" si="56"/>
        <v xml:space="preserve"> mal;sehen;;;;;;;</v>
      </c>
      <c r="O141" s="2">
        <f t="shared" si="57"/>
        <v>5</v>
      </c>
      <c r="P141" s="2" t="str">
        <f t="shared" si="58"/>
        <v xml:space="preserve"> mal</v>
      </c>
      <c r="Q141" s="2" t="str">
        <f t="shared" si="59"/>
        <v>sehen;;;;;;;</v>
      </c>
      <c r="R141" s="2">
        <f t="shared" si="60"/>
        <v>6</v>
      </c>
      <c r="S141" s="2" t="str">
        <f t="shared" si="61"/>
        <v>sehen</v>
      </c>
      <c r="T141" s="2" t="str">
        <f t="shared" si="62"/>
        <v>;;;;;;</v>
      </c>
      <c r="U141" s="2">
        <f t="shared" si="63"/>
        <v>1</v>
      </c>
      <c r="V141" s="2" t="str">
        <f t="shared" si="64"/>
        <v/>
      </c>
      <c r="W141" s="2" t="str">
        <f t="shared" si="65"/>
        <v>;;;;;</v>
      </c>
      <c r="X141" s="2">
        <f t="shared" si="66"/>
        <v>1</v>
      </c>
      <c r="Y141" s="2" t="str">
        <f t="shared" si="67"/>
        <v/>
      </c>
      <c r="Z141" s="2" t="str">
        <f t="shared" si="68"/>
        <v>;;;;</v>
      </c>
      <c r="AA141" s="2">
        <f t="shared" si="69"/>
        <v>1</v>
      </c>
      <c r="AB141" s="2" t="str">
        <f t="shared" si="70"/>
        <v/>
      </c>
      <c r="AC141" s="2" t="str">
        <f t="shared" si="71"/>
        <v>;;;</v>
      </c>
      <c r="AD141" s="2"/>
      <c r="AE141" s="2"/>
      <c r="AF141" s="2"/>
      <c r="AG141" s="2"/>
    </row>
    <row r="142" spans="1:33">
      <c r="A142" s="2">
        <v>141</v>
      </c>
      <c r="B142" s="61">
        <f t="shared" si="48"/>
        <v>44702</v>
      </c>
      <c r="C142" s="2">
        <f t="shared" si="49"/>
        <v>21</v>
      </c>
      <c r="D142" s="2">
        <f t="shared" si="50"/>
        <v>20</v>
      </c>
      <c r="E142" s="2" cm="1">
        <f t="array" ref="E142">INDEX(Kalender,C142,D142)</f>
        <v>21</v>
      </c>
      <c r="F142" s="2">
        <f>COUNTIF(E$2:E142,E142)-1</f>
        <v>0</v>
      </c>
      <c r="G142" s="2" t="str" cm="1">
        <f t="array" ref="G142">IF(YEAR(B142)=N('Kalender-Kehrwoche'!$D$7),INDEX(Person,E142,1),"")&amp;";;;;;;;"</f>
        <v>WHG-01; Thomann; Gerhard;;;;;;;</v>
      </c>
      <c r="H142" s="2" t="str" cm="1">
        <f t="array" ref="H142">TRIM(IFERROR(INDEX(J142:AC142,1,F142*3+1),""))&amp;" "</f>
        <v xml:space="preserve">WHG-01 </v>
      </c>
      <c r="I142" s="2">
        <f t="shared" si="51"/>
        <v>7</v>
      </c>
      <c r="J142" s="2" t="str">
        <f t="shared" si="52"/>
        <v>WHG-01</v>
      </c>
      <c r="K142" s="2" t="str">
        <f t="shared" si="53"/>
        <v xml:space="preserve"> Thomann; Gerhard;;;;;;;</v>
      </c>
      <c r="L142" s="2">
        <f t="shared" si="54"/>
        <v>9</v>
      </c>
      <c r="M142" s="2" t="str">
        <f t="shared" si="55"/>
        <v xml:space="preserve"> Thomann</v>
      </c>
      <c r="N142" s="2" t="str">
        <f t="shared" si="56"/>
        <v xml:space="preserve"> Gerhard;;;;;;;</v>
      </c>
      <c r="O142" s="2">
        <f t="shared" si="57"/>
        <v>9</v>
      </c>
      <c r="P142" s="2" t="str">
        <f t="shared" si="58"/>
        <v xml:space="preserve"> Gerhard</v>
      </c>
      <c r="Q142" s="2" t="str">
        <f t="shared" si="59"/>
        <v>;;;;;;</v>
      </c>
      <c r="R142" s="2">
        <f t="shared" si="60"/>
        <v>1</v>
      </c>
      <c r="S142" s="2" t="str">
        <f t="shared" si="61"/>
        <v/>
      </c>
      <c r="T142" s="2" t="str">
        <f t="shared" si="62"/>
        <v>;;;;;</v>
      </c>
      <c r="U142" s="2">
        <f t="shared" si="63"/>
        <v>1</v>
      </c>
      <c r="V142" s="2" t="str">
        <f t="shared" si="64"/>
        <v/>
      </c>
      <c r="W142" s="2" t="str">
        <f t="shared" si="65"/>
        <v>;;;;</v>
      </c>
      <c r="X142" s="2">
        <f t="shared" si="66"/>
        <v>1</v>
      </c>
      <c r="Y142" s="2" t="str">
        <f t="shared" si="67"/>
        <v/>
      </c>
      <c r="Z142" s="2" t="str">
        <f t="shared" si="68"/>
        <v>;;;</v>
      </c>
      <c r="AA142" s="2">
        <f t="shared" si="69"/>
        <v>1</v>
      </c>
      <c r="AB142" s="2" t="str">
        <f t="shared" si="70"/>
        <v/>
      </c>
      <c r="AC142" s="2" t="str">
        <f t="shared" si="71"/>
        <v>;;</v>
      </c>
      <c r="AD142" s="2"/>
      <c r="AE142" s="2"/>
      <c r="AF142" s="2"/>
      <c r="AG142" s="2"/>
    </row>
    <row r="143" spans="1:33">
      <c r="A143" s="2">
        <v>142</v>
      </c>
      <c r="B143" s="61">
        <f t="shared" si="48"/>
        <v>44703</v>
      </c>
      <c r="C143" s="2">
        <f t="shared" si="49"/>
        <v>22</v>
      </c>
      <c r="D143" s="2">
        <f t="shared" si="50"/>
        <v>20</v>
      </c>
      <c r="E143" s="2" cm="1">
        <f t="array" ref="E143">INDEX(Kalender,C143,D143)</f>
        <v>21</v>
      </c>
      <c r="F143" s="2">
        <f>COUNTIF(E$2:E143,E143)-1</f>
        <v>1</v>
      </c>
      <c r="G143" s="2" t="str" cm="1">
        <f t="array" ref="G143">IF(YEAR(B143)=N('Kalender-Kehrwoche'!$D$7),INDEX(Person,E143,1),"")&amp;";;;;;;;"</f>
        <v>WHG-01; Thomann; Gerhard;;;;;;;</v>
      </c>
      <c r="H143" s="2" t="str" cm="1">
        <f t="array" ref="H143">TRIM(IFERROR(INDEX(J143:AC143,1,F143*3+1),""))&amp;" "</f>
        <v xml:space="preserve">Thomann </v>
      </c>
      <c r="I143" s="2">
        <f t="shared" si="51"/>
        <v>7</v>
      </c>
      <c r="J143" s="2" t="str">
        <f t="shared" si="52"/>
        <v>WHG-01</v>
      </c>
      <c r="K143" s="2" t="str">
        <f t="shared" si="53"/>
        <v xml:space="preserve"> Thomann; Gerhard;;;;;;;</v>
      </c>
      <c r="L143" s="2">
        <f t="shared" si="54"/>
        <v>9</v>
      </c>
      <c r="M143" s="2" t="str">
        <f t="shared" si="55"/>
        <v xml:space="preserve"> Thomann</v>
      </c>
      <c r="N143" s="2" t="str">
        <f t="shared" si="56"/>
        <v xml:space="preserve"> Gerhard;;;;;;;</v>
      </c>
      <c r="O143" s="2">
        <f t="shared" si="57"/>
        <v>9</v>
      </c>
      <c r="P143" s="2" t="str">
        <f t="shared" si="58"/>
        <v xml:space="preserve"> Gerhard</v>
      </c>
      <c r="Q143" s="2" t="str">
        <f t="shared" si="59"/>
        <v>;;;;;;</v>
      </c>
      <c r="R143" s="2">
        <f t="shared" si="60"/>
        <v>1</v>
      </c>
      <c r="S143" s="2" t="str">
        <f t="shared" si="61"/>
        <v/>
      </c>
      <c r="T143" s="2" t="str">
        <f t="shared" si="62"/>
        <v>;;;;;</v>
      </c>
      <c r="U143" s="2">
        <f t="shared" si="63"/>
        <v>1</v>
      </c>
      <c r="V143" s="2" t="str">
        <f t="shared" si="64"/>
        <v/>
      </c>
      <c r="W143" s="2" t="str">
        <f t="shared" si="65"/>
        <v>;;;;</v>
      </c>
      <c r="X143" s="2">
        <f t="shared" si="66"/>
        <v>1</v>
      </c>
      <c r="Y143" s="2" t="str">
        <f t="shared" si="67"/>
        <v/>
      </c>
      <c r="Z143" s="2" t="str">
        <f t="shared" si="68"/>
        <v>;;;</v>
      </c>
      <c r="AA143" s="2">
        <f t="shared" si="69"/>
        <v>1</v>
      </c>
      <c r="AB143" s="2" t="str">
        <f t="shared" si="70"/>
        <v/>
      </c>
      <c r="AC143" s="2" t="str">
        <f t="shared" si="71"/>
        <v>;;</v>
      </c>
      <c r="AD143" s="2"/>
      <c r="AE143" s="2"/>
      <c r="AF143" s="2"/>
      <c r="AG143" s="2"/>
    </row>
    <row r="144" spans="1:33">
      <c r="A144" s="2">
        <v>143</v>
      </c>
      <c r="B144" s="61">
        <f t="shared" si="48"/>
        <v>44704</v>
      </c>
      <c r="C144" s="2">
        <f t="shared" si="49"/>
        <v>23</v>
      </c>
      <c r="D144" s="2">
        <f t="shared" si="50"/>
        <v>20</v>
      </c>
      <c r="E144" s="2" cm="1">
        <f t="array" ref="E144">INDEX(Kalender,C144,D144)</f>
        <v>21</v>
      </c>
      <c r="F144" s="2">
        <f>COUNTIF(E$2:E144,E144)-1</f>
        <v>2</v>
      </c>
      <c r="G144" s="2" t="str" cm="1">
        <f t="array" ref="G144">IF(YEAR(B144)=N('Kalender-Kehrwoche'!$D$7),INDEX(Person,E144,1),"")&amp;";;;;;;;"</f>
        <v>WHG-01; Thomann; Gerhard;;;;;;;</v>
      </c>
      <c r="H144" s="2" t="str" cm="1">
        <f t="array" ref="H144">TRIM(IFERROR(INDEX(J144:AC144,1,F144*3+1),""))&amp;" "</f>
        <v xml:space="preserve">Gerhard </v>
      </c>
      <c r="I144" s="2">
        <f t="shared" si="51"/>
        <v>7</v>
      </c>
      <c r="J144" s="2" t="str">
        <f t="shared" si="52"/>
        <v>WHG-01</v>
      </c>
      <c r="K144" s="2" t="str">
        <f t="shared" si="53"/>
        <v xml:space="preserve"> Thomann; Gerhard;;;;;;;</v>
      </c>
      <c r="L144" s="2">
        <f t="shared" si="54"/>
        <v>9</v>
      </c>
      <c r="M144" s="2" t="str">
        <f t="shared" si="55"/>
        <v xml:space="preserve"> Thomann</v>
      </c>
      <c r="N144" s="2" t="str">
        <f t="shared" si="56"/>
        <v xml:space="preserve"> Gerhard;;;;;;;</v>
      </c>
      <c r="O144" s="2">
        <f t="shared" si="57"/>
        <v>9</v>
      </c>
      <c r="P144" s="2" t="str">
        <f t="shared" si="58"/>
        <v xml:space="preserve"> Gerhard</v>
      </c>
      <c r="Q144" s="2" t="str">
        <f t="shared" si="59"/>
        <v>;;;;;;</v>
      </c>
      <c r="R144" s="2">
        <f t="shared" si="60"/>
        <v>1</v>
      </c>
      <c r="S144" s="2" t="str">
        <f t="shared" si="61"/>
        <v/>
      </c>
      <c r="T144" s="2" t="str">
        <f t="shared" si="62"/>
        <v>;;;;;</v>
      </c>
      <c r="U144" s="2">
        <f t="shared" si="63"/>
        <v>1</v>
      </c>
      <c r="V144" s="2" t="str">
        <f t="shared" si="64"/>
        <v/>
      </c>
      <c r="W144" s="2" t="str">
        <f t="shared" si="65"/>
        <v>;;;;</v>
      </c>
      <c r="X144" s="2">
        <f t="shared" si="66"/>
        <v>1</v>
      </c>
      <c r="Y144" s="2" t="str">
        <f t="shared" si="67"/>
        <v/>
      </c>
      <c r="Z144" s="2" t="str">
        <f t="shared" si="68"/>
        <v>;;;</v>
      </c>
      <c r="AA144" s="2">
        <f t="shared" si="69"/>
        <v>1</v>
      </c>
      <c r="AB144" s="2" t="str">
        <f t="shared" si="70"/>
        <v/>
      </c>
      <c r="AC144" s="2" t="str">
        <f t="shared" si="71"/>
        <v>;;</v>
      </c>
      <c r="AD144" s="2"/>
      <c r="AE144" s="2"/>
      <c r="AF144" s="2"/>
      <c r="AG144" s="2"/>
    </row>
    <row r="145" spans="1:33">
      <c r="A145" s="2">
        <v>144</v>
      </c>
      <c r="B145" s="61">
        <f t="shared" si="48"/>
        <v>44705</v>
      </c>
      <c r="C145" s="2">
        <f t="shared" si="49"/>
        <v>24</v>
      </c>
      <c r="D145" s="2">
        <f t="shared" si="50"/>
        <v>20</v>
      </c>
      <c r="E145" s="2" cm="1">
        <f t="array" ref="E145">INDEX(Kalender,C145,D145)</f>
        <v>21</v>
      </c>
      <c r="F145" s="2">
        <f>COUNTIF(E$2:E145,E145)-1</f>
        <v>3</v>
      </c>
      <c r="G145" s="2" t="str" cm="1">
        <f t="array" ref="G145">IF(YEAR(B145)=N('Kalender-Kehrwoche'!$D$7),INDEX(Person,E145,1),"")&amp;";;;;;;;"</f>
        <v>WHG-01; Thomann; Gerhard;;;;;;;</v>
      </c>
      <c r="H145" s="2" t="str" cm="1">
        <f t="array" ref="H145">TRIM(IFERROR(INDEX(J145:AC145,1,F145*3+1),""))&amp;" "</f>
        <v xml:space="preserve"> </v>
      </c>
      <c r="I145" s="2">
        <f t="shared" si="51"/>
        <v>7</v>
      </c>
      <c r="J145" s="2" t="str">
        <f t="shared" si="52"/>
        <v>WHG-01</v>
      </c>
      <c r="K145" s="2" t="str">
        <f t="shared" si="53"/>
        <v xml:space="preserve"> Thomann; Gerhard;;;;;;;</v>
      </c>
      <c r="L145" s="2">
        <f t="shared" si="54"/>
        <v>9</v>
      </c>
      <c r="M145" s="2" t="str">
        <f t="shared" si="55"/>
        <v xml:space="preserve"> Thomann</v>
      </c>
      <c r="N145" s="2" t="str">
        <f t="shared" si="56"/>
        <v xml:space="preserve"> Gerhard;;;;;;;</v>
      </c>
      <c r="O145" s="2">
        <f t="shared" si="57"/>
        <v>9</v>
      </c>
      <c r="P145" s="2" t="str">
        <f t="shared" si="58"/>
        <v xml:space="preserve"> Gerhard</v>
      </c>
      <c r="Q145" s="2" t="str">
        <f t="shared" si="59"/>
        <v>;;;;;;</v>
      </c>
      <c r="R145" s="2">
        <f t="shared" si="60"/>
        <v>1</v>
      </c>
      <c r="S145" s="2" t="str">
        <f t="shared" si="61"/>
        <v/>
      </c>
      <c r="T145" s="2" t="str">
        <f t="shared" si="62"/>
        <v>;;;;;</v>
      </c>
      <c r="U145" s="2">
        <f t="shared" si="63"/>
        <v>1</v>
      </c>
      <c r="V145" s="2" t="str">
        <f t="shared" si="64"/>
        <v/>
      </c>
      <c r="W145" s="2" t="str">
        <f t="shared" si="65"/>
        <v>;;;;</v>
      </c>
      <c r="X145" s="2">
        <f t="shared" si="66"/>
        <v>1</v>
      </c>
      <c r="Y145" s="2" t="str">
        <f t="shared" si="67"/>
        <v/>
      </c>
      <c r="Z145" s="2" t="str">
        <f t="shared" si="68"/>
        <v>;;;</v>
      </c>
      <c r="AA145" s="2">
        <f t="shared" si="69"/>
        <v>1</v>
      </c>
      <c r="AB145" s="2" t="str">
        <f t="shared" si="70"/>
        <v/>
      </c>
      <c r="AC145" s="2" t="str">
        <f t="shared" si="71"/>
        <v>;;</v>
      </c>
      <c r="AD145" s="2"/>
      <c r="AE145" s="2"/>
      <c r="AF145" s="2"/>
      <c r="AG145" s="2"/>
    </row>
    <row r="146" spans="1:33">
      <c r="A146" s="2">
        <v>145</v>
      </c>
      <c r="B146" s="61">
        <f t="shared" si="48"/>
        <v>44706</v>
      </c>
      <c r="C146" s="2">
        <f t="shared" si="49"/>
        <v>25</v>
      </c>
      <c r="D146" s="2">
        <f t="shared" si="50"/>
        <v>20</v>
      </c>
      <c r="E146" s="2" cm="1">
        <f t="array" ref="E146">INDEX(Kalender,C146,D146)</f>
        <v>21</v>
      </c>
      <c r="F146" s="2">
        <f>COUNTIF(E$2:E146,E146)-1</f>
        <v>4</v>
      </c>
      <c r="G146" s="2" t="str" cm="1">
        <f t="array" ref="G146">IF(YEAR(B146)=N('Kalender-Kehrwoche'!$D$7),INDEX(Person,E146,1),"")&amp;";;;;;;;"</f>
        <v>WHG-01; Thomann; Gerhard;;;;;;;</v>
      </c>
      <c r="H146" s="2" t="str" cm="1">
        <f t="array" ref="H146">TRIM(IFERROR(INDEX(J146:AC146,1,F146*3+1),""))&amp;" "</f>
        <v xml:space="preserve"> </v>
      </c>
      <c r="I146" s="2">
        <f t="shared" si="51"/>
        <v>7</v>
      </c>
      <c r="J146" s="2" t="str">
        <f t="shared" si="52"/>
        <v>WHG-01</v>
      </c>
      <c r="K146" s="2" t="str">
        <f t="shared" si="53"/>
        <v xml:space="preserve"> Thomann; Gerhard;;;;;;;</v>
      </c>
      <c r="L146" s="2">
        <f t="shared" si="54"/>
        <v>9</v>
      </c>
      <c r="M146" s="2" t="str">
        <f t="shared" si="55"/>
        <v xml:space="preserve"> Thomann</v>
      </c>
      <c r="N146" s="2" t="str">
        <f t="shared" si="56"/>
        <v xml:space="preserve"> Gerhard;;;;;;;</v>
      </c>
      <c r="O146" s="2">
        <f t="shared" si="57"/>
        <v>9</v>
      </c>
      <c r="P146" s="2" t="str">
        <f t="shared" si="58"/>
        <v xml:space="preserve"> Gerhard</v>
      </c>
      <c r="Q146" s="2" t="str">
        <f t="shared" si="59"/>
        <v>;;;;;;</v>
      </c>
      <c r="R146" s="2">
        <f t="shared" si="60"/>
        <v>1</v>
      </c>
      <c r="S146" s="2" t="str">
        <f t="shared" si="61"/>
        <v/>
      </c>
      <c r="T146" s="2" t="str">
        <f t="shared" si="62"/>
        <v>;;;;;</v>
      </c>
      <c r="U146" s="2">
        <f t="shared" si="63"/>
        <v>1</v>
      </c>
      <c r="V146" s="2" t="str">
        <f t="shared" si="64"/>
        <v/>
      </c>
      <c r="W146" s="2" t="str">
        <f t="shared" si="65"/>
        <v>;;;;</v>
      </c>
      <c r="X146" s="2">
        <f t="shared" si="66"/>
        <v>1</v>
      </c>
      <c r="Y146" s="2" t="str">
        <f t="shared" si="67"/>
        <v/>
      </c>
      <c r="Z146" s="2" t="str">
        <f t="shared" si="68"/>
        <v>;;;</v>
      </c>
      <c r="AA146" s="2">
        <f t="shared" si="69"/>
        <v>1</v>
      </c>
      <c r="AB146" s="2" t="str">
        <f t="shared" si="70"/>
        <v/>
      </c>
      <c r="AC146" s="2" t="str">
        <f t="shared" si="71"/>
        <v>;;</v>
      </c>
      <c r="AD146" s="2"/>
      <c r="AE146" s="2"/>
      <c r="AF146" s="2"/>
      <c r="AG146" s="2"/>
    </row>
    <row r="147" spans="1:33">
      <c r="A147" s="2">
        <v>146</v>
      </c>
      <c r="B147" s="61">
        <f t="shared" si="48"/>
        <v>44707</v>
      </c>
      <c r="C147" s="2">
        <f t="shared" si="49"/>
        <v>26</v>
      </c>
      <c r="D147" s="2">
        <f t="shared" si="50"/>
        <v>20</v>
      </c>
      <c r="E147" s="2" cm="1">
        <f t="array" ref="E147">INDEX(Kalender,C147,D147)</f>
        <v>21</v>
      </c>
      <c r="F147" s="2">
        <f>COUNTIF(E$2:E147,E147)-1</f>
        <v>5</v>
      </c>
      <c r="G147" s="2" t="str" cm="1">
        <f t="array" ref="G147">IF(YEAR(B147)=N('Kalender-Kehrwoche'!$D$7),INDEX(Person,E147,1),"")&amp;";;;;;;;"</f>
        <v>WHG-01; Thomann; Gerhard;;;;;;;</v>
      </c>
      <c r="H147" s="2" t="str" cm="1">
        <f t="array" ref="H147">TRIM(IFERROR(INDEX(J147:AC147,1,F147*3+1),""))&amp;" "</f>
        <v xml:space="preserve"> </v>
      </c>
      <c r="I147" s="2">
        <f t="shared" si="51"/>
        <v>7</v>
      </c>
      <c r="J147" s="2" t="str">
        <f t="shared" si="52"/>
        <v>WHG-01</v>
      </c>
      <c r="K147" s="2" t="str">
        <f t="shared" si="53"/>
        <v xml:space="preserve"> Thomann; Gerhard;;;;;;;</v>
      </c>
      <c r="L147" s="2">
        <f t="shared" si="54"/>
        <v>9</v>
      </c>
      <c r="M147" s="2" t="str">
        <f t="shared" si="55"/>
        <v xml:space="preserve"> Thomann</v>
      </c>
      <c r="N147" s="2" t="str">
        <f t="shared" si="56"/>
        <v xml:space="preserve"> Gerhard;;;;;;;</v>
      </c>
      <c r="O147" s="2">
        <f t="shared" si="57"/>
        <v>9</v>
      </c>
      <c r="P147" s="2" t="str">
        <f t="shared" si="58"/>
        <v xml:space="preserve"> Gerhard</v>
      </c>
      <c r="Q147" s="2" t="str">
        <f t="shared" si="59"/>
        <v>;;;;;;</v>
      </c>
      <c r="R147" s="2">
        <f t="shared" si="60"/>
        <v>1</v>
      </c>
      <c r="S147" s="2" t="str">
        <f t="shared" si="61"/>
        <v/>
      </c>
      <c r="T147" s="2" t="str">
        <f t="shared" si="62"/>
        <v>;;;;;</v>
      </c>
      <c r="U147" s="2">
        <f t="shared" si="63"/>
        <v>1</v>
      </c>
      <c r="V147" s="2" t="str">
        <f t="shared" si="64"/>
        <v/>
      </c>
      <c r="W147" s="2" t="str">
        <f t="shared" si="65"/>
        <v>;;;;</v>
      </c>
      <c r="X147" s="2">
        <f t="shared" si="66"/>
        <v>1</v>
      </c>
      <c r="Y147" s="2" t="str">
        <f t="shared" si="67"/>
        <v/>
      </c>
      <c r="Z147" s="2" t="str">
        <f t="shared" si="68"/>
        <v>;;;</v>
      </c>
      <c r="AA147" s="2">
        <f t="shared" si="69"/>
        <v>1</v>
      </c>
      <c r="AB147" s="2" t="str">
        <f t="shared" si="70"/>
        <v/>
      </c>
      <c r="AC147" s="2" t="str">
        <f t="shared" si="71"/>
        <v>;;</v>
      </c>
      <c r="AD147" s="2"/>
      <c r="AE147" s="2"/>
      <c r="AF147" s="2"/>
      <c r="AG147" s="2"/>
    </row>
    <row r="148" spans="1:33">
      <c r="A148" s="2">
        <v>147</v>
      </c>
      <c r="B148" s="61">
        <f t="shared" si="48"/>
        <v>44708</v>
      </c>
      <c r="C148" s="2">
        <f t="shared" si="49"/>
        <v>27</v>
      </c>
      <c r="D148" s="2">
        <f t="shared" si="50"/>
        <v>20</v>
      </c>
      <c r="E148" s="2" cm="1">
        <f t="array" ref="E148">INDEX(Kalender,C148,D148)</f>
        <v>21</v>
      </c>
      <c r="F148" s="2">
        <f>COUNTIF(E$2:E148,E148)-1</f>
        <v>6</v>
      </c>
      <c r="G148" s="2" t="str" cm="1">
        <f t="array" ref="G148">IF(YEAR(B148)=N('Kalender-Kehrwoche'!$D$7),INDEX(Person,E148,1),"")&amp;";;;;;;;"</f>
        <v>WHG-01; Thomann; Gerhard;;;;;;;</v>
      </c>
      <c r="H148" s="2" t="str" cm="1">
        <f t="array" ref="H148">TRIM(IFERROR(INDEX(J148:AC148,1,F148*3+1),""))&amp;" "</f>
        <v xml:space="preserve"> </v>
      </c>
      <c r="I148" s="2">
        <f t="shared" si="51"/>
        <v>7</v>
      </c>
      <c r="J148" s="2" t="str">
        <f t="shared" si="52"/>
        <v>WHG-01</v>
      </c>
      <c r="K148" s="2" t="str">
        <f t="shared" si="53"/>
        <v xml:space="preserve"> Thomann; Gerhard;;;;;;;</v>
      </c>
      <c r="L148" s="2">
        <f t="shared" si="54"/>
        <v>9</v>
      </c>
      <c r="M148" s="2" t="str">
        <f t="shared" si="55"/>
        <v xml:space="preserve"> Thomann</v>
      </c>
      <c r="N148" s="2" t="str">
        <f t="shared" si="56"/>
        <v xml:space="preserve"> Gerhard;;;;;;;</v>
      </c>
      <c r="O148" s="2">
        <f t="shared" si="57"/>
        <v>9</v>
      </c>
      <c r="P148" s="2" t="str">
        <f t="shared" si="58"/>
        <v xml:space="preserve"> Gerhard</v>
      </c>
      <c r="Q148" s="2" t="str">
        <f t="shared" si="59"/>
        <v>;;;;;;</v>
      </c>
      <c r="R148" s="2">
        <f t="shared" si="60"/>
        <v>1</v>
      </c>
      <c r="S148" s="2" t="str">
        <f t="shared" si="61"/>
        <v/>
      </c>
      <c r="T148" s="2" t="str">
        <f t="shared" si="62"/>
        <v>;;;;;</v>
      </c>
      <c r="U148" s="2">
        <f t="shared" si="63"/>
        <v>1</v>
      </c>
      <c r="V148" s="2" t="str">
        <f t="shared" si="64"/>
        <v/>
      </c>
      <c r="W148" s="2" t="str">
        <f t="shared" si="65"/>
        <v>;;;;</v>
      </c>
      <c r="X148" s="2">
        <f t="shared" si="66"/>
        <v>1</v>
      </c>
      <c r="Y148" s="2" t="str">
        <f t="shared" si="67"/>
        <v/>
      </c>
      <c r="Z148" s="2" t="str">
        <f t="shared" si="68"/>
        <v>;;;</v>
      </c>
      <c r="AA148" s="2">
        <f t="shared" si="69"/>
        <v>1</v>
      </c>
      <c r="AB148" s="2" t="str">
        <f t="shared" si="70"/>
        <v/>
      </c>
      <c r="AC148" s="2" t="str">
        <f t="shared" si="71"/>
        <v>;;</v>
      </c>
      <c r="AD148" s="2"/>
      <c r="AE148" s="2"/>
      <c r="AF148" s="2"/>
      <c r="AG148" s="2"/>
    </row>
    <row r="149" spans="1:33">
      <c r="A149" s="2">
        <v>148</v>
      </c>
      <c r="B149" s="61">
        <f t="shared" si="48"/>
        <v>44709</v>
      </c>
      <c r="C149" s="2">
        <f t="shared" si="49"/>
        <v>28</v>
      </c>
      <c r="D149" s="2">
        <f t="shared" si="50"/>
        <v>20</v>
      </c>
      <c r="E149" s="2" cm="1">
        <f t="array" ref="E149">INDEX(Kalender,C149,D149)</f>
        <v>22</v>
      </c>
      <c r="F149" s="2">
        <f>COUNTIF(E$2:E149,E149)-1</f>
        <v>0</v>
      </c>
      <c r="G149" s="2" t="str" cm="1">
        <f t="array" ref="G149">IF(YEAR(B149)=N('Kalender-Kehrwoche'!$D$7),INDEX(Person,E149,1),"")&amp;";;;;;;;"</f>
        <v>Ingolf; Matys; Tel.: 0761; 881 4402;;;;;;;</v>
      </c>
      <c r="H149" s="2" t="str" cm="1">
        <f t="array" ref="H149">TRIM(IFERROR(INDEX(J149:AC149,1,F149*3+1),""))&amp;" "</f>
        <v xml:space="preserve">Ingolf </v>
      </c>
      <c r="I149" s="2">
        <f t="shared" si="51"/>
        <v>7</v>
      </c>
      <c r="J149" s="2" t="str">
        <f t="shared" si="52"/>
        <v>Ingolf</v>
      </c>
      <c r="K149" s="2" t="str">
        <f t="shared" si="53"/>
        <v xml:space="preserve"> Matys; Tel.: 0761; 881 4402;;;;;;;</v>
      </c>
      <c r="L149" s="2">
        <f t="shared" si="54"/>
        <v>7</v>
      </c>
      <c r="M149" s="2" t="str">
        <f t="shared" si="55"/>
        <v xml:space="preserve"> Matys</v>
      </c>
      <c r="N149" s="2" t="str">
        <f t="shared" si="56"/>
        <v xml:space="preserve"> Tel.: 0761; 881 4402;;;;;;;</v>
      </c>
      <c r="O149" s="2">
        <f t="shared" si="57"/>
        <v>12</v>
      </c>
      <c r="P149" s="2" t="str">
        <f t="shared" si="58"/>
        <v xml:space="preserve"> Tel.: 0761</v>
      </c>
      <c r="Q149" s="2" t="str">
        <f t="shared" si="59"/>
        <v xml:space="preserve"> 881 4402;;;;;;;</v>
      </c>
      <c r="R149" s="2">
        <f t="shared" si="60"/>
        <v>10</v>
      </c>
      <c r="S149" s="2" t="str">
        <f t="shared" si="61"/>
        <v xml:space="preserve"> 881 4402</v>
      </c>
      <c r="T149" s="2" t="str">
        <f t="shared" si="62"/>
        <v>;;;;;;</v>
      </c>
      <c r="U149" s="2">
        <f t="shared" si="63"/>
        <v>1</v>
      </c>
      <c r="V149" s="2" t="str">
        <f t="shared" si="64"/>
        <v/>
      </c>
      <c r="W149" s="2" t="str">
        <f t="shared" si="65"/>
        <v>;;;;;</v>
      </c>
      <c r="X149" s="2">
        <f t="shared" si="66"/>
        <v>1</v>
      </c>
      <c r="Y149" s="2" t="str">
        <f t="shared" si="67"/>
        <v/>
      </c>
      <c r="Z149" s="2" t="str">
        <f t="shared" si="68"/>
        <v>;;;;</v>
      </c>
      <c r="AA149" s="2">
        <f t="shared" si="69"/>
        <v>1</v>
      </c>
      <c r="AB149" s="2" t="str">
        <f t="shared" si="70"/>
        <v/>
      </c>
      <c r="AC149" s="2" t="str">
        <f t="shared" si="71"/>
        <v>;;;</v>
      </c>
      <c r="AD149" s="2"/>
      <c r="AE149" s="2"/>
      <c r="AF149" s="2"/>
      <c r="AG149" s="2"/>
    </row>
    <row r="150" spans="1:33">
      <c r="A150" s="2">
        <v>149</v>
      </c>
      <c r="B150" s="61">
        <f t="shared" si="48"/>
        <v>44710</v>
      </c>
      <c r="C150" s="2">
        <f t="shared" si="49"/>
        <v>29</v>
      </c>
      <c r="D150" s="2">
        <f t="shared" si="50"/>
        <v>20</v>
      </c>
      <c r="E150" s="2" cm="1">
        <f t="array" ref="E150">INDEX(Kalender,C150,D150)</f>
        <v>22</v>
      </c>
      <c r="F150" s="2">
        <f>COUNTIF(E$2:E150,E150)-1</f>
        <v>1</v>
      </c>
      <c r="G150" s="2" t="str" cm="1">
        <f t="array" ref="G150">IF(YEAR(B150)=N('Kalender-Kehrwoche'!$D$7),INDEX(Person,E150,1),"")&amp;";;;;;;;"</f>
        <v>Ingolf; Matys; Tel.: 0761; 881 4402;;;;;;;</v>
      </c>
      <c r="H150" s="2" t="str" cm="1">
        <f t="array" ref="H150">TRIM(IFERROR(INDEX(J150:AC150,1,F150*3+1),""))&amp;" "</f>
        <v xml:space="preserve">Matys </v>
      </c>
      <c r="I150" s="2">
        <f t="shared" si="51"/>
        <v>7</v>
      </c>
      <c r="J150" s="2" t="str">
        <f t="shared" si="52"/>
        <v>Ingolf</v>
      </c>
      <c r="K150" s="2" t="str">
        <f t="shared" si="53"/>
        <v xml:space="preserve"> Matys; Tel.: 0761; 881 4402;;;;;;;</v>
      </c>
      <c r="L150" s="2">
        <f t="shared" si="54"/>
        <v>7</v>
      </c>
      <c r="M150" s="2" t="str">
        <f t="shared" si="55"/>
        <v xml:space="preserve"> Matys</v>
      </c>
      <c r="N150" s="2" t="str">
        <f t="shared" si="56"/>
        <v xml:space="preserve"> Tel.: 0761; 881 4402;;;;;;;</v>
      </c>
      <c r="O150" s="2">
        <f t="shared" si="57"/>
        <v>12</v>
      </c>
      <c r="P150" s="2" t="str">
        <f t="shared" si="58"/>
        <v xml:space="preserve"> Tel.: 0761</v>
      </c>
      <c r="Q150" s="2" t="str">
        <f t="shared" si="59"/>
        <v xml:space="preserve"> 881 4402;;;;;;;</v>
      </c>
      <c r="R150" s="2">
        <f t="shared" si="60"/>
        <v>10</v>
      </c>
      <c r="S150" s="2" t="str">
        <f t="shared" si="61"/>
        <v xml:space="preserve"> 881 4402</v>
      </c>
      <c r="T150" s="2" t="str">
        <f t="shared" si="62"/>
        <v>;;;;;;</v>
      </c>
      <c r="U150" s="2">
        <f t="shared" si="63"/>
        <v>1</v>
      </c>
      <c r="V150" s="2" t="str">
        <f t="shared" si="64"/>
        <v/>
      </c>
      <c r="W150" s="2" t="str">
        <f t="shared" si="65"/>
        <v>;;;;;</v>
      </c>
      <c r="X150" s="2">
        <f t="shared" si="66"/>
        <v>1</v>
      </c>
      <c r="Y150" s="2" t="str">
        <f t="shared" si="67"/>
        <v/>
      </c>
      <c r="Z150" s="2" t="str">
        <f t="shared" si="68"/>
        <v>;;;;</v>
      </c>
      <c r="AA150" s="2">
        <f t="shared" si="69"/>
        <v>1</v>
      </c>
      <c r="AB150" s="2" t="str">
        <f t="shared" si="70"/>
        <v/>
      </c>
      <c r="AC150" s="2" t="str">
        <f t="shared" si="71"/>
        <v>;;;</v>
      </c>
      <c r="AD150" s="2"/>
      <c r="AE150" s="2"/>
      <c r="AF150" s="2"/>
      <c r="AG150" s="2"/>
    </row>
    <row r="151" spans="1:33">
      <c r="A151" s="2">
        <v>150</v>
      </c>
      <c r="B151" s="61">
        <f t="shared" si="48"/>
        <v>44711</v>
      </c>
      <c r="C151" s="2">
        <f t="shared" si="49"/>
        <v>30</v>
      </c>
      <c r="D151" s="2">
        <f t="shared" si="50"/>
        <v>20</v>
      </c>
      <c r="E151" s="2" cm="1">
        <f t="array" ref="E151">INDEX(Kalender,C151,D151)</f>
        <v>22</v>
      </c>
      <c r="F151" s="2">
        <f>COUNTIF(E$2:E151,E151)-1</f>
        <v>2</v>
      </c>
      <c r="G151" s="2" t="str" cm="1">
        <f t="array" ref="G151">IF(YEAR(B151)=N('Kalender-Kehrwoche'!$D$7),INDEX(Person,E151,1),"")&amp;";;;;;;;"</f>
        <v>Ingolf; Matys; Tel.: 0761; 881 4402;;;;;;;</v>
      </c>
      <c r="H151" s="2" t="str" cm="1">
        <f t="array" ref="H151">TRIM(IFERROR(INDEX(J151:AC151,1,F151*3+1),""))&amp;" "</f>
        <v xml:space="preserve">Tel.: 0761 </v>
      </c>
      <c r="I151" s="2">
        <f t="shared" si="51"/>
        <v>7</v>
      </c>
      <c r="J151" s="2" t="str">
        <f t="shared" si="52"/>
        <v>Ingolf</v>
      </c>
      <c r="K151" s="2" t="str">
        <f t="shared" si="53"/>
        <v xml:space="preserve"> Matys; Tel.: 0761; 881 4402;;;;;;;</v>
      </c>
      <c r="L151" s="2">
        <f t="shared" si="54"/>
        <v>7</v>
      </c>
      <c r="M151" s="2" t="str">
        <f t="shared" si="55"/>
        <v xml:space="preserve"> Matys</v>
      </c>
      <c r="N151" s="2" t="str">
        <f t="shared" si="56"/>
        <v xml:space="preserve"> Tel.: 0761; 881 4402;;;;;;;</v>
      </c>
      <c r="O151" s="2">
        <f t="shared" si="57"/>
        <v>12</v>
      </c>
      <c r="P151" s="2" t="str">
        <f t="shared" si="58"/>
        <v xml:space="preserve"> Tel.: 0761</v>
      </c>
      <c r="Q151" s="2" t="str">
        <f t="shared" si="59"/>
        <v xml:space="preserve"> 881 4402;;;;;;;</v>
      </c>
      <c r="R151" s="2">
        <f t="shared" si="60"/>
        <v>10</v>
      </c>
      <c r="S151" s="2" t="str">
        <f t="shared" si="61"/>
        <v xml:space="preserve"> 881 4402</v>
      </c>
      <c r="T151" s="2" t="str">
        <f t="shared" si="62"/>
        <v>;;;;;;</v>
      </c>
      <c r="U151" s="2">
        <f t="shared" si="63"/>
        <v>1</v>
      </c>
      <c r="V151" s="2" t="str">
        <f t="shared" si="64"/>
        <v/>
      </c>
      <c r="W151" s="2" t="str">
        <f t="shared" si="65"/>
        <v>;;;;;</v>
      </c>
      <c r="X151" s="2">
        <f t="shared" si="66"/>
        <v>1</v>
      </c>
      <c r="Y151" s="2" t="str">
        <f t="shared" si="67"/>
        <v/>
      </c>
      <c r="Z151" s="2" t="str">
        <f t="shared" si="68"/>
        <v>;;;;</v>
      </c>
      <c r="AA151" s="2">
        <f t="shared" si="69"/>
        <v>1</v>
      </c>
      <c r="AB151" s="2" t="str">
        <f t="shared" si="70"/>
        <v/>
      </c>
      <c r="AC151" s="2" t="str">
        <f t="shared" si="71"/>
        <v>;;;</v>
      </c>
      <c r="AD151" s="2"/>
      <c r="AE151" s="2"/>
      <c r="AF151" s="2"/>
      <c r="AG151" s="2"/>
    </row>
    <row r="152" spans="1:33">
      <c r="A152" s="2">
        <v>151</v>
      </c>
      <c r="B152" s="61">
        <f t="shared" si="48"/>
        <v>44712</v>
      </c>
      <c r="C152" s="2">
        <f t="shared" si="49"/>
        <v>31</v>
      </c>
      <c r="D152" s="2">
        <f t="shared" si="50"/>
        <v>20</v>
      </c>
      <c r="E152" s="2" cm="1">
        <f t="array" ref="E152">INDEX(Kalender,C152,D152)</f>
        <v>22</v>
      </c>
      <c r="F152" s="2">
        <f>COUNTIF(E$2:E152,E152)-1</f>
        <v>3</v>
      </c>
      <c r="G152" s="2" t="str" cm="1">
        <f t="array" ref="G152">IF(YEAR(B152)=N('Kalender-Kehrwoche'!$D$7),INDEX(Person,E152,1),"")&amp;";;;;;;;"</f>
        <v>Ingolf; Matys; Tel.: 0761; 881 4402;;;;;;;</v>
      </c>
      <c r="H152" s="2" t="str" cm="1">
        <f t="array" ref="H152">TRIM(IFERROR(INDEX(J152:AC152,1,F152*3+1),""))&amp;" "</f>
        <v xml:space="preserve">881 4402 </v>
      </c>
      <c r="I152" s="2">
        <f t="shared" si="51"/>
        <v>7</v>
      </c>
      <c r="J152" s="2" t="str">
        <f t="shared" si="52"/>
        <v>Ingolf</v>
      </c>
      <c r="K152" s="2" t="str">
        <f t="shared" si="53"/>
        <v xml:space="preserve"> Matys; Tel.: 0761; 881 4402;;;;;;;</v>
      </c>
      <c r="L152" s="2">
        <f t="shared" si="54"/>
        <v>7</v>
      </c>
      <c r="M152" s="2" t="str">
        <f t="shared" si="55"/>
        <v xml:space="preserve"> Matys</v>
      </c>
      <c r="N152" s="2" t="str">
        <f t="shared" si="56"/>
        <v xml:space="preserve"> Tel.: 0761; 881 4402;;;;;;;</v>
      </c>
      <c r="O152" s="2">
        <f t="shared" si="57"/>
        <v>12</v>
      </c>
      <c r="P152" s="2" t="str">
        <f t="shared" si="58"/>
        <v xml:space="preserve"> Tel.: 0761</v>
      </c>
      <c r="Q152" s="2" t="str">
        <f t="shared" si="59"/>
        <v xml:space="preserve"> 881 4402;;;;;;;</v>
      </c>
      <c r="R152" s="2">
        <f t="shared" si="60"/>
        <v>10</v>
      </c>
      <c r="S152" s="2" t="str">
        <f t="shared" si="61"/>
        <v xml:space="preserve"> 881 4402</v>
      </c>
      <c r="T152" s="2" t="str">
        <f t="shared" si="62"/>
        <v>;;;;;;</v>
      </c>
      <c r="U152" s="2">
        <f t="shared" si="63"/>
        <v>1</v>
      </c>
      <c r="V152" s="2" t="str">
        <f t="shared" si="64"/>
        <v/>
      </c>
      <c r="W152" s="2" t="str">
        <f t="shared" si="65"/>
        <v>;;;;;</v>
      </c>
      <c r="X152" s="2">
        <f t="shared" si="66"/>
        <v>1</v>
      </c>
      <c r="Y152" s="2" t="str">
        <f t="shared" si="67"/>
        <v/>
      </c>
      <c r="Z152" s="2" t="str">
        <f t="shared" si="68"/>
        <v>;;;;</v>
      </c>
      <c r="AA152" s="2">
        <f t="shared" si="69"/>
        <v>1</v>
      </c>
      <c r="AB152" s="2" t="str">
        <f t="shared" si="70"/>
        <v/>
      </c>
      <c r="AC152" s="2" t="str">
        <f t="shared" si="71"/>
        <v>;;;</v>
      </c>
      <c r="AD152" s="2"/>
      <c r="AE152" s="2"/>
      <c r="AF152" s="2"/>
      <c r="AG152" s="2"/>
    </row>
    <row r="153" spans="1:33">
      <c r="A153" s="2">
        <v>152</v>
      </c>
      <c r="B153" s="61">
        <f t="shared" si="48"/>
        <v>44713</v>
      </c>
      <c r="C153" s="2">
        <f t="shared" si="49"/>
        <v>1</v>
      </c>
      <c r="D153" s="2">
        <f t="shared" si="50"/>
        <v>24</v>
      </c>
      <c r="E153" s="2" cm="1">
        <f t="array" ref="E153">INDEX(Kalender,C153,D153)</f>
        <v>22</v>
      </c>
      <c r="F153" s="2">
        <f>COUNTIF(E$2:E153,E153)-1</f>
        <v>4</v>
      </c>
      <c r="G153" s="2" t="str" cm="1">
        <f t="array" ref="G153">IF(YEAR(B153)=N('Kalender-Kehrwoche'!$D$7),INDEX(Person,E153,1),"")&amp;";;;;;;;"</f>
        <v>Ingolf; Matys; Tel.: 0761; 881 4402;;;;;;;</v>
      </c>
      <c r="H153" s="2" t="str" cm="1">
        <f t="array" ref="H153">TRIM(IFERROR(INDEX(J153:AC153,1,F153*3+1),""))&amp;" "</f>
        <v xml:space="preserve"> </v>
      </c>
      <c r="I153" s="2">
        <f t="shared" si="51"/>
        <v>7</v>
      </c>
      <c r="J153" s="2" t="str">
        <f t="shared" si="52"/>
        <v>Ingolf</v>
      </c>
      <c r="K153" s="2" t="str">
        <f t="shared" si="53"/>
        <v xml:space="preserve"> Matys; Tel.: 0761; 881 4402;;;;;;;</v>
      </c>
      <c r="L153" s="2">
        <f t="shared" si="54"/>
        <v>7</v>
      </c>
      <c r="M153" s="2" t="str">
        <f t="shared" si="55"/>
        <v xml:space="preserve"> Matys</v>
      </c>
      <c r="N153" s="2" t="str">
        <f t="shared" si="56"/>
        <v xml:space="preserve"> Tel.: 0761; 881 4402;;;;;;;</v>
      </c>
      <c r="O153" s="2">
        <f t="shared" si="57"/>
        <v>12</v>
      </c>
      <c r="P153" s="2" t="str">
        <f t="shared" si="58"/>
        <v xml:space="preserve"> Tel.: 0761</v>
      </c>
      <c r="Q153" s="2" t="str">
        <f t="shared" si="59"/>
        <v xml:space="preserve"> 881 4402;;;;;;;</v>
      </c>
      <c r="R153" s="2">
        <f t="shared" si="60"/>
        <v>10</v>
      </c>
      <c r="S153" s="2" t="str">
        <f t="shared" si="61"/>
        <v xml:space="preserve"> 881 4402</v>
      </c>
      <c r="T153" s="2" t="str">
        <f t="shared" si="62"/>
        <v>;;;;;;</v>
      </c>
      <c r="U153" s="2">
        <f t="shared" si="63"/>
        <v>1</v>
      </c>
      <c r="V153" s="2" t="str">
        <f t="shared" si="64"/>
        <v/>
      </c>
      <c r="W153" s="2" t="str">
        <f t="shared" si="65"/>
        <v>;;;;;</v>
      </c>
      <c r="X153" s="2">
        <f t="shared" si="66"/>
        <v>1</v>
      </c>
      <c r="Y153" s="2" t="str">
        <f t="shared" si="67"/>
        <v/>
      </c>
      <c r="Z153" s="2" t="str">
        <f t="shared" si="68"/>
        <v>;;;;</v>
      </c>
      <c r="AA153" s="2">
        <f t="shared" si="69"/>
        <v>1</v>
      </c>
      <c r="AB153" s="2" t="str">
        <f t="shared" si="70"/>
        <v/>
      </c>
      <c r="AC153" s="2" t="str">
        <f t="shared" si="71"/>
        <v>;;;</v>
      </c>
      <c r="AD153" s="2"/>
      <c r="AE153" s="2"/>
      <c r="AF153" s="2"/>
      <c r="AG153" s="2"/>
    </row>
    <row r="154" spans="1:33">
      <c r="A154" s="2">
        <v>153</v>
      </c>
      <c r="B154" s="61">
        <f t="shared" si="48"/>
        <v>44714</v>
      </c>
      <c r="C154" s="2">
        <f t="shared" si="49"/>
        <v>2</v>
      </c>
      <c r="D154" s="2">
        <f t="shared" si="50"/>
        <v>24</v>
      </c>
      <c r="E154" s="2" cm="1">
        <f t="array" ref="E154">INDEX(Kalender,C154,D154)</f>
        <v>22</v>
      </c>
      <c r="F154" s="2">
        <f>COUNTIF(E$2:E154,E154)-1</f>
        <v>5</v>
      </c>
      <c r="G154" s="2" t="str" cm="1">
        <f t="array" ref="G154">IF(YEAR(B154)=N('Kalender-Kehrwoche'!$D$7),INDEX(Person,E154,1),"")&amp;";;;;;;;"</f>
        <v>Ingolf; Matys; Tel.: 0761; 881 4402;;;;;;;</v>
      </c>
      <c r="H154" s="2" t="str" cm="1">
        <f t="array" ref="H154">TRIM(IFERROR(INDEX(J154:AC154,1,F154*3+1),""))&amp;" "</f>
        <v xml:space="preserve"> </v>
      </c>
      <c r="I154" s="2">
        <f t="shared" si="51"/>
        <v>7</v>
      </c>
      <c r="J154" s="2" t="str">
        <f t="shared" si="52"/>
        <v>Ingolf</v>
      </c>
      <c r="K154" s="2" t="str">
        <f t="shared" si="53"/>
        <v xml:space="preserve"> Matys; Tel.: 0761; 881 4402;;;;;;;</v>
      </c>
      <c r="L154" s="2">
        <f t="shared" si="54"/>
        <v>7</v>
      </c>
      <c r="M154" s="2" t="str">
        <f t="shared" si="55"/>
        <v xml:space="preserve"> Matys</v>
      </c>
      <c r="N154" s="2" t="str">
        <f t="shared" si="56"/>
        <v xml:space="preserve"> Tel.: 0761; 881 4402;;;;;;;</v>
      </c>
      <c r="O154" s="2">
        <f t="shared" si="57"/>
        <v>12</v>
      </c>
      <c r="P154" s="2" t="str">
        <f t="shared" si="58"/>
        <v xml:space="preserve"> Tel.: 0761</v>
      </c>
      <c r="Q154" s="2" t="str">
        <f t="shared" si="59"/>
        <v xml:space="preserve"> 881 4402;;;;;;;</v>
      </c>
      <c r="R154" s="2">
        <f t="shared" si="60"/>
        <v>10</v>
      </c>
      <c r="S154" s="2" t="str">
        <f t="shared" si="61"/>
        <v xml:space="preserve"> 881 4402</v>
      </c>
      <c r="T154" s="2" t="str">
        <f t="shared" si="62"/>
        <v>;;;;;;</v>
      </c>
      <c r="U154" s="2">
        <f t="shared" si="63"/>
        <v>1</v>
      </c>
      <c r="V154" s="2" t="str">
        <f t="shared" si="64"/>
        <v/>
      </c>
      <c r="W154" s="2" t="str">
        <f t="shared" si="65"/>
        <v>;;;;;</v>
      </c>
      <c r="X154" s="2">
        <f t="shared" si="66"/>
        <v>1</v>
      </c>
      <c r="Y154" s="2" t="str">
        <f t="shared" si="67"/>
        <v/>
      </c>
      <c r="Z154" s="2" t="str">
        <f t="shared" si="68"/>
        <v>;;;;</v>
      </c>
      <c r="AA154" s="2">
        <f t="shared" si="69"/>
        <v>1</v>
      </c>
      <c r="AB154" s="2" t="str">
        <f t="shared" si="70"/>
        <v/>
      </c>
      <c r="AC154" s="2" t="str">
        <f t="shared" si="71"/>
        <v>;;;</v>
      </c>
      <c r="AD154" s="2"/>
      <c r="AE154" s="2"/>
      <c r="AF154" s="2"/>
      <c r="AG154" s="2"/>
    </row>
    <row r="155" spans="1:33">
      <c r="A155" s="2">
        <v>154</v>
      </c>
      <c r="B155" s="61">
        <f t="shared" si="48"/>
        <v>44715</v>
      </c>
      <c r="C155" s="2">
        <f t="shared" si="49"/>
        <v>3</v>
      </c>
      <c r="D155" s="2">
        <f t="shared" si="50"/>
        <v>24</v>
      </c>
      <c r="E155" s="2" cm="1">
        <f t="array" ref="E155">INDEX(Kalender,C155,D155)</f>
        <v>22</v>
      </c>
      <c r="F155" s="2">
        <f>COUNTIF(E$2:E155,E155)-1</f>
        <v>6</v>
      </c>
      <c r="G155" s="2" t="str" cm="1">
        <f t="array" ref="G155">IF(YEAR(B155)=N('Kalender-Kehrwoche'!$D$7),INDEX(Person,E155,1),"")&amp;";;;;;;;"</f>
        <v>Ingolf; Matys; Tel.: 0761; 881 4402;;;;;;;</v>
      </c>
      <c r="H155" s="2" t="str" cm="1">
        <f t="array" ref="H155">TRIM(IFERROR(INDEX(J155:AC155,1,F155*3+1),""))&amp;" "</f>
        <v xml:space="preserve"> </v>
      </c>
      <c r="I155" s="2">
        <f t="shared" si="51"/>
        <v>7</v>
      </c>
      <c r="J155" s="2" t="str">
        <f t="shared" si="52"/>
        <v>Ingolf</v>
      </c>
      <c r="K155" s="2" t="str">
        <f t="shared" si="53"/>
        <v xml:space="preserve"> Matys; Tel.: 0761; 881 4402;;;;;;;</v>
      </c>
      <c r="L155" s="2">
        <f t="shared" si="54"/>
        <v>7</v>
      </c>
      <c r="M155" s="2" t="str">
        <f t="shared" si="55"/>
        <v xml:space="preserve"> Matys</v>
      </c>
      <c r="N155" s="2" t="str">
        <f t="shared" si="56"/>
        <v xml:space="preserve"> Tel.: 0761; 881 4402;;;;;;;</v>
      </c>
      <c r="O155" s="2">
        <f t="shared" si="57"/>
        <v>12</v>
      </c>
      <c r="P155" s="2" t="str">
        <f t="shared" si="58"/>
        <v xml:space="preserve"> Tel.: 0761</v>
      </c>
      <c r="Q155" s="2" t="str">
        <f t="shared" si="59"/>
        <v xml:space="preserve"> 881 4402;;;;;;;</v>
      </c>
      <c r="R155" s="2">
        <f t="shared" si="60"/>
        <v>10</v>
      </c>
      <c r="S155" s="2" t="str">
        <f t="shared" si="61"/>
        <v xml:space="preserve"> 881 4402</v>
      </c>
      <c r="T155" s="2" t="str">
        <f t="shared" si="62"/>
        <v>;;;;;;</v>
      </c>
      <c r="U155" s="2">
        <f t="shared" si="63"/>
        <v>1</v>
      </c>
      <c r="V155" s="2" t="str">
        <f t="shared" si="64"/>
        <v/>
      </c>
      <c r="W155" s="2" t="str">
        <f t="shared" si="65"/>
        <v>;;;;;</v>
      </c>
      <c r="X155" s="2">
        <f t="shared" si="66"/>
        <v>1</v>
      </c>
      <c r="Y155" s="2" t="str">
        <f t="shared" si="67"/>
        <v/>
      </c>
      <c r="Z155" s="2" t="str">
        <f t="shared" si="68"/>
        <v>;;;;</v>
      </c>
      <c r="AA155" s="2">
        <f t="shared" si="69"/>
        <v>1</v>
      </c>
      <c r="AB155" s="2" t="str">
        <f t="shared" si="70"/>
        <v/>
      </c>
      <c r="AC155" s="2" t="str">
        <f t="shared" si="71"/>
        <v>;;;</v>
      </c>
      <c r="AD155" s="2"/>
      <c r="AE155" s="2"/>
      <c r="AF155" s="2"/>
      <c r="AG155" s="2"/>
    </row>
    <row r="156" spans="1:33">
      <c r="A156" s="2">
        <v>155</v>
      </c>
      <c r="B156" s="61">
        <f t="shared" si="48"/>
        <v>44716</v>
      </c>
      <c r="C156" s="2">
        <f t="shared" si="49"/>
        <v>4</v>
      </c>
      <c r="D156" s="2">
        <f t="shared" si="50"/>
        <v>24</v>
      </c>
      <c r="E156" s="2" cm="1">
        <f t="array" ref="E156">INDEX(Kalender,C156,D156)</f>
        <v>23</v>
      </c>
      <c r="F156" s="2">
        <f>COUNTIF(E$2:E156,E156)-1</f>
        <v>0</v>
      </c>
      <c r="G156" s="2" t="str" cm="1">
        <f t="array" ref="G156">IF(YEAR(B156)=N('Kalender-Kehrwoche'!$D$7),INDEX(Person,E156,1),"")&amp;";;;;;;;"</f>
        <v>Wohnung 3; Dritter; mal;sehen;;;;;;;</v>
      </c>
      <c r="H156" s="2" t="str" cm="1">
        <f t="array" ref="H156">TRIM(IFERROR(INDEX(J156:AC156,1,F156*3+1),""))&amp;" "</f>
        <v xml:space="preserve">Wohnung 3 </v>
      </c>
      <c r="I156" s="2">
        <f t="shared" si="51"/>
        <v>10</v>
      </c>
      <c r="J156" s="2" t="str">
        <f t="shared" si="52"/>
        <v>Wohnung 3</v>
      </c>
      <c r="K156" s="2" t="str">
        <f t="shared" si="53"/>
        <v xml:space="preserve"> Dritter; mal;sehen;;;;;;;</v>
      </c>
      <c r="L156" s="2">
        <f t="shared" si="54"/>
        <v>9</v>
      </c>
      <c r="M156" s="2" t="str">
        <f t="shared" si="55"/>
        <v xml:space="preserve"> Dritter</v>
      </c>
      <c r="N156" s="2" t="str">
        <f t="shared" si="56"/>
        <v xml:space="preserve"> mal;sehen;;;;;;;</v>
      </c>
      <c r="O156" s="2">
        <f t="shared" si="57"/>
        <v>5</v>
      </c>
      <c r="P156" s="2" t="str">
        <f t="shared" si="58"/>
        <v xml:space="preserve"> mal</v>
      </c>
      <c r="Q156" s="2" t="str">
        <f t="shared" si="59"/>
        <v>sehen;;;;;;;</v>
      </c>
      <c r="R156" s="2">
        <f t="shared" si="60"/>
        <v>6</v>
      </c>
      <c r="S156" s="2" t="str">
        <f t="shared" si="61"/>
        <v>sehen</v>
      </c>
      <c r="T156" s="2" t="str">
        <f t="shared" si="62"/>
        <v>;;;;;;</v>
      </c>
      <c r="U156" s="2">
        <f t="shared" si="63"/>
        <v>1</v>
      </c>
      <c r="V156" s="2" t="str">
        <f t="shared" si="64"/>
        <v/>
      </c>
      <c r="W156" s="2" t="str">
        <f t="shared" si="65"/>
        <v>;;;;;</v>
      </c>
      <c r="X156" s="2">
        <f t="shared" si="66"/>
        <v>1</v>
      </c>
      <c r="Y156" s="2" t="str">
        <f t="shared" si="67"/>
        <v/>
      </c>
      <c r="Z156" s="2" t="str">
        <f t="shared" si="68"/>
        <v>;;;;</v>
      </c>
      <c r="AA156" s="2">
        <f t="shared" si="69"/>
        <v>1</v>
      </c>
      <c r="AB156" s="2" t="str">
        <f t="shared" si="70"/>
        <v/>
      </c>
      <c r="AC156" s="2" t="str">
        <f t="shared" si="71"/>
        <v>;;;</v>
      </c>
      <c r="AD156" s="2"/>
      <c r="AE156" s="2"/>
      <c r="AF156" s="2"/>
      <c r="AG156" s="2"/>
    </row>
    <row r="157" spans="1:33">
      <c r="A157" s="2">
        <v>156</v>
      </c>
      <c r="B157" s="61">
        <f t="shared" si="48"/>
        <v>44717</v>
      </c>
      <c r="C157" s="2">
        <f t="shared" si="49"/>
        <v>5</v>
      </c>
      <c r="D157" s="2">
        <f t="shared" si="50"/>
        <v>24</v>
      </c>
      <c r="E157" s="2" cm="1">
        <f t="array" ref="E157">INDEX(Kalender,C157,D157)</f>
        <v>23</v>
      </c>
      <c r="F157" s="2">
        <f>COUNTIF(E$2:E157,E157)-1</f>
        <v>1</v>
      </c>
      <c r="G157" s="2" t="str" cm="1">
        <f t="array" ref="G157">IF(YEAR(B157)=N('Kalender-Kehrwoche'!$D$7),INDEX(Person,E157,1),"")&amp;";;;;;;;"</f>
        <v>Wohnung 3; Dritter; mal;sehen;;;;;;;</v>
      </c>
      <c r="H157" s="2" t="str" cm="1">
        <f t="array" ref="H157">TRIM(IFERROR(INDEX(J157:AC157,1,F157*3+1),""))&amp;" "</f>
        <v xml:space="preserve">Dritter </v>
      </c>
      <c r="I157" s="2">
        <f t="shared" si="51"/>
        <v>10</v>
      </c>
      <c r="J157" s="2" t="str">
        <f t="shared" si="52"/>
        <v>Wohnung 3</v>
      </c>
      <c r="K157" s="2" t="str">
        <f t="shared" si="53"/>
        <v xml:space="preserve"> Dritter; mal;sehen;;;;;;;</v>
      </c>
      <c r="L157" s="2">
        <f t="shared" si="54"/>
        <v>9</v>
      </c>
      <c r="M157" s="2" t="str">
        <f t="shared" si="55"/>
        <v xml:space="preserve"> Dritter</v>
      </c>
      <c r="N157" s="2" t="str">
        <f t="shared" si="56"/>
        <v xml:space="preserve"> mal;sehen;;;;;;;</v>
      </c>
      <c r="O157" s="2">
        <f t="shared" si="57"/>
        <v>5</v>
      </c>
      <c r="P157" s="2" t="str">
        <f t="shared" si="58"/>
        <v xml:space="preserve"> mal</v>
      </c>
      <c r="Q157" s="2" t="str">
        <f t="shared" si="59"/>
        <v>sehen;;;;;;;</v>
      </c>
      <c r="R157" s="2">
        <f t="shared" si="60"/>
        <v>6</v>
      </c>
      <c r="S157" s="2" t="str">
        <f t="shared" si="61"/>
        <v>sehen</v>
      </c>
      <c r="T157" s="2" t="str">
        <f t="shared" si="62"/>
        <v>;;;;;;</v>
      </c>
      <c r="U157" s="2">
        <f t="shared" si="63"/>
        <v>1</v>
      </c>
      <c r="V157" s="2" t="str">
        <f t="shared" si="64"/>
        <v/>
      </c>
      <c r="W157" s="2" t="str">
        <f t="shared" si="65"/>
        <v>;;;;;</v>
      </c>
      <c r="X157" s="2">
        <f t="shared" si="66"/>
        <v>1</v>
      </c>
      <c r="Y157" s="2" t="str">
        <f t="shared" si="67"/>
        <v/>
      </c>
      <c r="Z157" s="2" t="str">
        <f t="shared" si="68"/>
        <v>;;;;</v>
      </c>
      <c r="AA157" s="2">
        <f t="shared" si="69"/>
        <v>1</v>
      </c>
      <c r="AB157" s="2" t="str">
        <f t="shared" si="70"/>
        <v/>
      </c>
      <c r="AC157" s="2" t="str">
        <f t="shared" si="71"/>
        <v>;;;</v>
      </c>
      <c r="AD157" s="2"/>
      <c r="AE157" s="2"/>
      <c r="AF157" s="2"/>
      <c r="AG157" s="2"/>
    </row>
    <row r="158" spans="1:33">
      <c r="A158" s="2">
        <v>157</v>
      </c>
      <c r="B158" s="61">
        <f t="shared" si="48"/>
        <v>44718</v>
      </c>
      <c r="C158" s="2">
        <f t="shared" si="49"/>
        <v>6</v>
      </c>
      <c r="D158" s="2">
        <f t="shared" si="50"/>
        <v>24</v>
      </c>
      <c r="E158" s="2" cm="1">
        <f t="array" ref="E158">INDEX(Kalender,C158,D158)</f>
        <v>23</v>
      </c>
      <c r="F158" s="2">
        <f>COUNTIF(E$2:E158,E158)-1</f>
        <v>2</v>
      </c>
      <c r="G158" s="2" t="str" cm="1">
        <f t="array" ref="G158">IF(YEAR(B158)=N('Kalender-Kehrwoche'!$D$7),INDEX(Person,E158,1),"")&amp;";;;;;;;"</f>
        <v>Wohnung 3; Dritter; mal;sehen;;;;;;;</v>
      </c>
      <c r="H158" s="2" t="str" cm="1">
        <f t="array" ref="H158">TRIM(IFERROR(INDEX(J158:AC158,1,F158*3+1),""))&amp;" "</f>
        <v xml:space="preserve">mal </v>
      </c>
      <c r="I158" s="2">
        <f t="shared" si="51"/>
        <v>10</v>
      </c>
      <c r="J158" s="2" t="str">
        <f t="shared" si="52"/>
        <v>Wohnung 3</v>
      </c>
      <c r="K158" s="2" t="str">
        <f t="shared" si="53"/>
        <v xml:space="preserve"> Dritter; mal;sehen;;;;;;;</v>
      </c>
      <c r="L158" s="2">
        <f t="shared" si="54"/>
        <v>9</v>
      </c>
      <c r="M158" s="2" t="str">
        <f t="shared" si="55"/>
        <v xml:space="preserve"> Dritter</v>
      </c>
      <c r="N158" s="2" t="str">
        <f t="shared" si="56"/>
        <v xml:space="preserve"> mal;sehen;;;;;;;</v>
      </c>
      <c r="O158" s="2">
        <f t="shared" si="57"/>
        <v>5</v>
      </c>
      <c r="P158" s="2" t="str">
        <f t="shared" si="58"/>
        <v xml:space="preserve"> mal</v>
      </c>
      <c r="Q158" s="2" t="str">
        <f t="shared" si="59"/>
        <v>sehen;;;;;;;</v>
      </c>
      <c r="R158" s="2">
        <f t="shared" si="60"/>
        <v>6</v>
      </c>
      <c r="S158" s="2" t="str">
        <f t="shared" si="61"/>
        <v>sehen</v>
      </c>
      <c r="T158" s="2" t="str">
        <f t="shared" si="62"/>
        <v>;;;;;;</v>
      </c>
      <c r="U158" s="2">
        <f t="shared" si="63"/>
        <v>1</v>
      </c>
      <c r="V158" s="2" t="str">
        <f t="shared" si="64"/>
        <v/>
      </c>
      <c r="W158" s="2" t="str">
        <f t="shared" si="65"/>
        <v>;;;;;</v>
      </c>
      <c r="X158" s="2">
        <f t="shared" si="66"/>
        <v>1</v>
      </c>
      <c r="Y158" s="2" t="str">
        <f t="shared" si="67"/>
        <v/>
      </c>
      <c r="Z158" s="2" t="str">
        <f t="shared" si="68"/>
        <v>;;;;</v>
      </c>
      <c r="AA158" s="2">
        <f t="shared" si="69"/>
        <v>1</v>
      </c>
      <c r="AB158" s="2" t="str">
        <f t="shared" si="70"/>
        <v/>
      </c>
      <c r="AC158" s="2" t="str">
        <f t="shared" si="71"/>
        <v>;;;</v>
      </c>
      <c r="AD158" s="2"/>
      <c r="AE158" s="2"/>
      <c r="AF158" s="2"/>
      <c r="AG158" s="2"/>
    </row>
    <row r="159" spans="1:33">
      <c r="A159" s="2">
        <v>158</v>
      </c>
      <c r="B159" s="61">
        <f t="shared" si="48"/>
        <v>44719</v>
      </c>
      <c r="C159" s="2">
        <f t="shared" si="49"/>
        <v>7</v>
      </c>
      <c r="D159" s="2">
        <f t="shared" si="50"/>
        <v>24</v>
      </c>
      <c r="E159" s="2" cm="1">
        <f t="array" ref="E159">INDEX(Kalender,C159,D159)</f>
        <v>23</v>
      </c>
      <c r="F159" s="2">
        <f>COUNTIF(E$2:E159,E159)-1</f>
        <v>3</v>
      </c>
      <c r="G159" s="2" t="str" cm="1">
        <f t="array" ref="G159">IF(YEAR(B159)=N('Kalender-Kehrwoche'!$D$7),INDEX(Person,E159,1),"")&amp;";;;;;;;"</f>
        <v>Wohnung 3; Dritter; mal;sehen;;;;;;;</v>
      </c>
      <c r="H159" s="2" t="str" cm="1">
        <f t="array" ref="H159">TRIM(IFERROR(INDEX(J159:AC159,1,F159*3+1),""))&amp;" "</f>
        <v xml:space="preserve">sehen </v>
      </c>
      <c r="I159" s="2">
        <f t="shared" si="51"/>
        <v>10</v>
      </c>
      <c r="J159" s="2" t="str">
        <f t="shared" si="52"/>
        <v>Wohnung 3</v>
      </c>
      <c r="K159" s="2" t="str">
        <f t="shared" si="53"/>
        <v xml:space="preserve"> Dritter; mal;sehen;;;;;;;</v>
      </c>
      <c r="L159" s="2">
        <f t="shared" si="54"/>
        <v>9</v>
      </c>
      <c r="M159" s="2" t="str">
        <f t="shared" si="55"/>
        <v xml:space="preserve"> Dritter</v>
      </c>
      <c r="N159" s="2" t="str">
        <f t="shared" si="56"/>
        <v xml:space="preserve"> mal;sehen;;;;;;;</v>
      </c>
      <c r="O159" s="2">
        <f t="shared" si="57"/>
        <v>5</v>
      </c>
      <c r="P159" s="2" t="str">
        <f t="shared" si="58"/>
        <v xml:space="preserve"> mal</v>
      </c>
      <c r="Q159" s="2" t="str">
        <f t="shared" si="59"/>
        <v>sehen;;;;;;;</v>
      </c>
      <c r="R159" s="2">
        <f t="shared" si="60"/>
        <v>6</v>
      </c>
      <c r="S159" s="2" t="str">
        <f t="shared" si="61"/>
        <v>sehen</v>
      </c>
      <c r="T159" s="2" t="str">
        <f t="shared" si="62"/>
        <v>;;;;;;</v>
      </c>
      <c r="U159" s="2">
        <f t="shared" si="63"/>
        <v>1</v>
      </c>
      <c r="V159" s="2" t="str">
        <f t="shared" si="64"/>
        <v/>
      </c>
      <c r="W159" s="2" t="str">
        <f t="shared" si="65"/>
        <v>;;;;;</v>
      </c>
      <c r="X159" s="2">
        <f t="shared" si="66"/>
        <v>1</v>
      </c>
      <c r="Y159" s="2" t="str">
        <f t="shared" si="67"/>
        <v/>
      </c>
      <c r="Z159" s="2" t="str">
        <f t="shared" si="68"/>
        <v>;;;;</v>
      </c>
      <c r="AA159" s="2">
        <f t="shared" si="69"/>
        <v>1</v>
      </c>
      <c r="AB159" s="2" t="str">
        <f t="shared" si="70"/>
        <v/>
      </c>
      <c r="AC159" s="2" t="str">
        <f t="shared" si="71"/>
        <v>;;;</v>
      </c>
      <c r="AD159" s="2"/>
      <c r="AE159" s="2"/>
      <c r="AF159" s="2"/>
      <c r="AG159" s="2"/>
    </row>
    <row r="160" spans="1:33">
      <c r="A160" s="2">
        <v>159</v>
      </c>
      <c r="B160" s="61">
        <f t="shared" si="48"/>
        <v>44720</v>
      </c>
      <c r="C160" s="2">
        <f t="shared" si="49"/>
        <v>8</v>
      </c>
      <c r="D160" s="2">
        <f t="shared" si="50"/>
        <v>24</v>
      </c>
      <c r="E160" s="2" cm="1">
        <f t="array" ref="E160">INDEX(Kalender,C160,D160)</f>
        <v>23</v>
      </c>
      <c r="F160" s="2">
        <f>COUNTIF(E$2:E160,E160)-1</f>
        <v>4</v>
      </c>
      <c r="G160" s="2" t="str" cm="1">
        <f t="array" ref="G160">IF(YEAR(B160)=N('Kalender-Kehrwoche'!$D$7),INDEX(Person,E160,1),"")&amp;";;;;;;;"</f>
        <v>Wohnung 3; Dritter; mal;sehen;;;;;;;</v>
      </c>
      <c r="H160" s="2" t="str" cm="1">
        <f t="array" ref="H160">TRIM(IFERROR(INDEX(J160:AC160,1,F160*3+1),""))&amp;" "</f>
        <v xml:space="preserve"> </v>
      </c>
      <c r="I160" s="2">
        <f t="shared" si="51"/>
        <v>10</v>
      </c>
      <c r="J160" s="2" t="str">
        <f t="shared" si="52"/>
        <v>Wohnung 3</v>
      </c>
      <c r="K160" s="2" t="str">
        <f t="shared" si="53"/>
        <v xml:space="preserve"> Dritter; mal;sehen;;;;;;;</v>
      </c>
      <c r="L160" s="2">
        <f t="shared" si="54"/>
        <v>9</v>
      </c>
      <c r="M160" s="2" t="str">
        <f t="shared" si="55"/>
        <v xml:space="preserve"> Dritter</v>
      </c>
      <c r="N160" s="2" t="str">
        <f t="shared" si="56"/>
        <v xml:space="preserve"> mal;sehen;;;;;;;</v>
      </c>
      <c r="O160" s="2">
        <f t="shared" si="57"/>
        <v>5</v>
      </c>
      <c r="P160" s="2" t="str">
        <f t="shared" si="58"/>
        <v xml:space="preserve"> mal</v>
      </c>
      <c r="Q160" s="2" t="str">
        <f t="shared" si="59"/>
        <v>sehen;;;;;;;</v>
      </c>
      <c r="R160" s="2">
        <f t="shared" si="60"/>
        <v>6</v>
      </c>
      <c r="S160" s="2" t="str">
        <f t="shared" si="61"/>
        <v>sehen</v>
      </c>
      <c r="T160" s="2" t="str">
        <f t="shared" si="62"/>
        <v>;;;;;;</v>
      </c>
      <c r="U160" s="2">
        <f t="shared" si="63"/>
        <v>1</v>
      </c>
      <c r="V160" s="2" t="str">
        <f t="shared" si="64"/>
        <v/>
      </c>
      <c r="W160" s="2" t="str">
        <f t="shared" si="65"/>
        <v>;;;;;</v>
      </c>
      <c r="X160" s="2">
        <f t="shared" si="66"/>
        <v>1</v>
      </c>
      <c r="Y160" s="2" t="str">
        <f t="shared" si="67"/>
        <v/>
      </c>
      <c r="Z160" s="2" t="str">
        <f t="shared" si="68"/>
        <v>;;;;</v>
      </c>
      <c r="AA160" s="2">
        <f t="shared" si="69"/>
        <v>1</v>
      </c>
      <c r="AB160" s="2" t="str">
        <f t="shared" si="70"/>
        <v/>
      </c>
      <c r="AC160" s="2" t="str">
        <f t="shared" si="71"/>
        <v>;;;</v>
      </c>
      <c r="AD160" s="2"/>
      <c r="AE160" s="2"/>
      <c r="AF160" s="2"/>
      <c r="AG160" s="2"/>
    </row>
    <row r="161" spans="1:33">
      <c r="A161" s="2">
        <v>160</v>
      </c>
      <c r="B161" s="61">
        <f t="shared" si="48"/>
        <v>44721</v>
      </c>
      <c r="C161" s="2">
        <f t="shared" si="49"/>
        <v>9</v>
      </c>
      <c r="D161" s="2">
        <f t="shared" si="50"/>
        <v>24</v>
      </c>
      <c r="E161" s="2" cm="1">
        <f t="array" ref="E161">INDEX(Kalender,C161,D161)</f>
        <v>23</v>
      </c>
      <c r="F161" s="2">
        <f>COUNTIF(E$2:E161,E161)-1</f>
        <v>5</v>
      </c>
      <c r="G161" s="2" t="str" cm="1">
        <f t="array" ref="G161">IF(YEAR(B161)=N('Kalender-Kehrwoche'!$D$7),INDEX(Person,E161,1),"")&amp;";;;;;;;"</f>
        <v>Wohnung 3; Dritter; mal;sehen;;;;;;;</v>
      </c>
      <c r="H161" s="2" t="str" cm="1">
        <f t="array" ref="H161">TRIM(IFERROR(INDEX(J161:AC161,1,F161*3+1),""))&amp;" "</f>
        <v xml:space="preserve"> </v>
      </c>
      <c r="I161" s="2">
        <f t="shared" si="51"/>
        <v>10</v>
      </c>
      <c r="J161" s="2" t="str">
        <f t="shared" si="52"/>
        <v>Wohnung 3</v>
      </c>
      <c r="K161" s="2" t="str">
        <f t="shared" si="53"/>
        <v xml:space="preserve"> Dritter; mal;sehen;;;;;;;</v>
      </c>
      <c r="L161" s="2">
        <f t="shared" si="54"/>
        <v>9</v>
      </c>
      <c r="M161" s="2" t="str">
        <f t="shared" si="55"/>
        <v xml:space="preserve"> Dritter</v>
      </c>
      <c r="N161" s="2" t="str">
        <f t="shared" si="56"/>
        <v xml:space="preserve"> mal;sehen;;;;;;;</v>
      </c>
      <c r="O161" s="2">
        <f t="shared" si="57"/>
        <v>5</v>
      </c>
      <c r="P161" s="2" t="str">
        <f t="shared" si="58"/>
        <v xml:space="preserve"> mal</v>
      </c>
      <c r="Q161" s="2" t="str">
        <f t="shared" si="59"/>
        <v>sehen;;;;;;;</v>
      </c>
      <c r="R161" s="2">
        <f t="shared" si="60"/>
        <v>6</v>
      </c>
      <c r="S161" s="2" t="str">
        <f t="shared" si="61"/>
        <v>sehen</v>
      </c>
      <c r="T161" s="2" t="str">
        <f t="shared" si="62"/>
        <v>;;;;;;</v>
      </c>
      <c r="U161" s="2">
        <f t="shared" si="63"/>
        <v>1</v>
      </c>
      <c r="V161" s="2" t="str">
        <f t="shared" si="64"/>
        <v/>
      </c>
      <c r="W161" s="2" t="str">
        <f t="shared" si="65"/>
        <v>;;;;;</v>
      </c>
      <c r="X161" s="2">
        <f t="shared" si="66"/>
        <v>1</v>
      </c>
      <c r="Y161" s="2" t="str">
        <f t="shared" si="67"/>
        <v/>
      </c>
      <c r="Z161" s="2" t="str">
        <f t="shared" si="68"/>
        <v>;;;;</v>
      </c>
      <c r="AA161" s="2">
        <f t="shared" si="69"/>
        <v>1</v>
      </c>
      <c r="AB161" s="2" t="str">
        <f t="shared" si="70"/>
        <v/>
      </c>
      <c r="AC161" s="2" t="str">
        <f t="shared" si="71"/>
        <v>;;;</v>
      </c>
      <c r="AD161" s="2"/>
      <c r="AE161" s="2"/>
      <c r="AF161" s="2"/>
      <c r="AG161" s="2"/>
    </row>
    <row r="162" spans="1:33">
      <c r="A162" s="2">
        <v>161</v>
      </c>
      <c r="B162" s="61">
        <f t="shared" si="48"/>
        <v>44722</v>
      </c>
      <c r="C162" s="2">
        <f t="shared" si="49"/>
        <v>10</v>
      </c>
      <c r="D162" s="2">
        <f t="shared" si="50"/>
        <v>24</v>
      </c>
      <c r="E162" s="2" cm="1">
        <f t="array" ref="E162">INDEX(Kalender,C162,D162)</f>
        <v>23</v>
      </c>
      <c r="F162" s="2">
        <f>COUNTIF(E$2:E162,E162)-1</f>
        <v>6</v>
      </c>
      <c r="G162" s="2" t="str" cm="1">
        <f t="array" ref="G162">IF(YEAR(B162)=N('Kalender-Kehrwoche'!$D$7),INDEX(Person,E162,1),"")&amp;";;;;;;;"</f>
        <v>Wohnung 3; Dritter; mal;sehen;;;;;;;</v>
      </c>
      <c r="H162" s="2" t="str" cm="1">
        <f t="array" ref="H162">TRIM(IFERROR(INDEX(J162:AC162,1,F162*3+1),""))&amp;" "</f>
        <v xml:space="preserve"> </v>
      </c>
      <c r="I162" s="2">
        <f t="shared" si="51"/>
        <v>10</v>
      </c>
      <c r="J162" s="2" t="str">
        <f t="shared" si="52"/>
        <v>Wohnung 3</v>
      </c>
      <c r="K162" s="2" t="str">
        <f t="shared" si="53"/>
        <v xml:space="preserve"> Dritter; mal;sehen;;;;;;;</v>
      </c>
      <c r="L162" s="2">
        <f t="shared" si="54"/>
        <v>9</v>
      </c>
      <c r="M162" s="2" t="str">
        <f t="shared" si="55"/>
        <v xml:space="preserve"> Dritter</v>
      </c>
      <c r="N162" s="2" t="str">
        <f t="shared" si="56"/>
        <v xml:space="preserve"> mal;sehen;;;;;;;</v>
      </c>
      <c r="O162" s="2">
        <f t="shared" si="57"/>
        <v>5</v>
      </c>
      <c r="P162" s="2" t="str">
        <f t="shared" si="58"/>
        <v xml:space="preserve"> mal</v>
      </c>
      <c r="Q162" s="2" t="str">
        <f t="shared" si="59"/>
        <v>sehen;;;;;;;</v>
      </c>
      <c r="R162" s="2">
        <f t="shared" si="60"/>
        <v>6</v>
      </c>
      <c r="S162" s="2" t="str">
        <f t="shared" si="61"/>
        <v>sehen</v>
      </c>
      <c r="T162" s="2" t="str">
        <f t="shared" si="62"/>
        <v>;;;;;;</v>
      </c>
      <c r="U162" s="2">
        <f t="shared" si="63"/>
        <v>1</v>
      </c>
      <c r="V162" s="2" t="str">
        <f t="shared" si="64"/>
        <v/>
      </c>
      <c r="W162" s="2" t="str">
        <f t="shared" si="65"/>
        <v>;;;;;</v>
      </c>
      <c r="X162" s="2">
        <f t="shared" si="66"/>
        <v>1</v>
      </c>
      <c r="Y162" s="2" t="str">
        <f t="shared" si="67"/>
        <v/>
      </c>
      <c r="Z162" s="2" t="str">
        <f t="shared" si="68"/>
        <v>;;;;</v>
      </c>
      <c r="AA162" s="2">
        <f t="shared" si="69"/>
        <v>1</v>
      </c>
      <c r="AB162" s="2" t="str">
        <f t="shared" si="70"/>
        <v/>
      </c>
      <c r="AC162" s="2" t="str">
        <f t="shared" si="71"/>
        <v>;;;</v>
      </c>
      <c r="AD162" s="2"/>
      <c r="AE162" s="2"/>
      <c r="AF162" s="2"/>
      <c r="AG162" s="2"/>
    </row>
    <row r="163" spans="1:33">
      <c r="A163" s="2">
        <v>162</v>
      </c>
      <c r="B163" s="61">
        <f t="shared" si="48"/>
        <v>44723</v>
      </c>
      <c r="C163" s="2">
        <f t="shared" si="49"/>
        <v>11</v>
      </c>
      <c r="D163" s="2">
        <f t="shared" si="50"/>
        <v>24</v>
      </c>
      <c r="E163" s="2" cm="1">
        <f t="array" ref="E163">INDEX(Kalender,C163,D163)</f>
        <v>24</v>
      </c>
      <c r="F163" s="2">
        <f>COUNTIF(E$2:E163,E163)-1</f>
        <v>0</v>
      </c>
      <c r="G163" s="2" t="str" cm="1">
        <f t="array" ref="G163">IF(YEAR(B163)=N('Kalender-Kehrwoche'!$D$7),INDEX(Person,E163,1),"")&amp;";;;;;;;"</f>
        <v>WHG-01; Thomann; Gerhard;;;;;;;</v>
      </c>
      <c r="H163" s="2" t="str" cm="1">
        <f t="array" ref="H163">TRIM(IFERROR(INDEX(J163:AC163,1,F163*3+1),""))&amp;" "</f>
        <v xml:space="preserve">WHG-01 </v>
      </c>
      <c r="I163" s="2">
        <f t="shared" si="51"/>
        <v>7</v>
      </c>
      <c r="J163" s="2" t="str">
        <f t="shared" si="52"/>
        <v>WHG-01</v>
      </c>
      <c r="K163" s="2" t="str">
        <f t="shared" si="53"/>
        <v xml:space="preserve"> Thomann; Gerhard;;;;;;;</v>
      </c>
      <c r="L163" s="2">
        <f t="shared" si="54"/>
        <v>9</v>
      </c>
      <c r="M163" s="2" t="str">
        <f t="shared" si="55"/>
        <v xml:space="preserve"> Thomann</v>
      </c>
      <c r="N163" s="2" t="str">
        <f t="shared" si="56"/>
        <v xml:space="preserve"> Gerhard;;;;;;;</v>
      </c>
      <c r="O163" s="2">
        <f t="shared" si="57"/>
        <v>9</v>
      </c>
      <c r="P163" s="2" t="str">
        <f t="shared" si="58"/>
        <v xml:space="preserve"> Gerhard</v>
      </c>
      <c r="Q163" s="2" t="str">
        <f t="shared" si="59"/>
        <v>;;;;;;</v>
      </c>
      <c r="R163" s="2">
        <f t="shared" si="60"/>
        <v>1</v>
      </c>
      <c r="S163" s="2" t="str">
        <f t="shared" si="61"/>
        <v/>
      </c>
      <c r="T163" s="2" t="str">
        <f t="shared" si="62"/>
        <v>;;;;;</v>
      </c>
      <c r="U163" s="2">
        <f t="shared" si="63"/>
        <v>1</v>
      </c>
      <c r="V163" s="2" t="str">
        <f t="shared" si="64"/>
        <v/>
      </c>
      <c r="W163" s="2" t="str">
        <f t="shared" si="65"/>
        <v>;;;;</v>
      </c>
      <c r="X163" s="2">
        <f t="shared" si="66"/>
        <v>1</v>
      </c>
      <c r="Y163" s="2" t="str">
        <f t="shared" si="67"/>
        <v/>
      </c>
      <c r="Z163" s="2" t="str">
        <f t="shared" si="68"/>
        <v>;;;</v>
      </c>
      <c r="AA163" s="2">
        <f t="shared" si="69"/>
        <v>1</v>
      </c>
      <c r="AB163" s="2" t="str">
        <f t="shared" si="70"/>
        <v/>
      </c>
      <c r="AC163" s="2" t="str">
        <f t="shared" si="71"/>
        <v>;;</v>
      </c>
      <c r="AD163" s="2"/>
      <c r="AE163" s="2"/>
      <c r="AF163" s="2"/>
      <c r="AG163" s="2"/>
    </row>
    <row r="164" spans="1:33">
      <c r="A164" s="2">
        <v>163</v>
      </c>
      <c r="B164" s="61">
        <f t="shared" si="48"/>
        <v>44724</v>
      </c>
      <c r="C164" s="2">
        <f t="shared" si="49"/>
        <v>12</v>
      </c>
      <c r="D164" s="2">
        <f t="shared" si="50"/>
        <v>24</v>
      </c>
      <c r="E164" s="2" cm="1">
        <f t="array" ref="E164">INDEX(Kalender,C164,D164)</f>
        <v>24</v>
      </c>
      <c r="F164" s="2">
        <f>COUNTIF(E$2:E164,E164)-1</f>
        <v>1</v>
      </c>
      <c r="G164" s="2" t="str" cm="1">
        <f t="array" ref="G164">IF(YEAR(B164)=N('Kalender-Kehrwoche'!$D$7),INDEX(Person,E164,1),"")&amp;";;;;;;;"</f>
        <v>WHG-01; Thomann; Gerhard;;;;;;;</v>
      </c>
      <c r="H164" s="2" t="str" cm="1">
        <f t="array" ref="H164">TRIM(IFERROR(INDEX(J164:AC164,1,F164*3+1),""))&amp;" "</f>
        <v xml:space="preserve">Thomann </v>
      </c>
      <c r="I164" s="2">
        <f t="shared" si="51"/>
        <v>7</v>
      </c>
      <c r="J164" s="2" t="str">
        <f t="shared" si="52"/>
        <v>WHG-01</v>
      </c>
      <c r="K164" s="2" t="str">
        <f t="shared" si="53"/>
        <v xml:space="preserve"> Thomann; Gerhard;;;;;;;</v>
      </c>
      <c r="L164" s="2">
        <f t="shared" si="54"/>
        <v>9</v>
      </c>
      <c r="M164" s="2" t="str">
        <f t="shared" si="55"/>
        <v xml:space="preserve"> Thomann</v>
      </c>
      <c r="N164" s="2" t="str">
        <f t="shared" si="56"/>
        <v xml:space="preserve"> Gerhard;;;;;;;</v>
      </c>
      <c r="O164" s="2">
        <f t="shared" si="57"/>
        <v>9</v>
      </c>
      <c r="P164" s="2" t="str">
        <f t="shared" si="58"/>
        <v xml:space="preserve"> Gerhard</v>
      </c>
      <c r="Q164" s="2" t="str">
        <f t="shared" si="59"/>
        <v>;;;;;;</v>
      </c>
      <c r="R164" s="2">
        <f t="shared" si="60"/>
        <v>1</v>
      </c>
      <c r="S164" s="2" t="str">
        <f t="shared" si="61"/>
        <v/>
      </c>
      <c r="T164" s="2" t="str">
        <f t="shared" si="62"/>
        <v>;;;;;</v>
      </c>
      <c r="U164" s="2">
        <f t="shared" si="63"/>
        <v>1</v>
      </c>
      <c r="V164" s="2" t="str">
        <f t="shared" si="64"/>
        <v/>
      </c>
      <c r="W164" s="2" t="str">
        <f t="shared" si="65"/>
        <v>;;;;</v>
      </c>
      <c r="X164" s="2">
        <f t="shared" si="66"/>
        <v>1</v>
      </c>
      <c r="Y164" s="2" t="str">
        <f t="shared" si="67"/>
        <v/>
      </c>
      <c r="Z164" s="2" t="str">
        <f t="shared" si="68"/>
        <v>;;;</v>
      </c>
      <c r="AA164" s="2">
        <f t="shared" si="69"/>
        <v>1</v>
      </c>
      <c r="AB164" s="2" t="str">
        <f t="shared" si="70"/>
        <v/>
      </c>
      <c r="AC164" s="2" t="str">
        <f t="shared" si="71"/>
        <v>;;</v>
      </c>
      <c r="AD164" s="2"/>
      <c r="AE164" s="2"/>
      <c r="AF164" s="2"/>
      <c r="AG164" s="2"/>
    </row>
    <row r="165" spans="1:33">
      <c r="A165" s="2">
        <v>164</v>
      </c>
      <c r="B165" s="61">
        <f t="shared" si="48"/>
        <v>44725</v>
      </c>
      <c r="C165" s="2">
        <f t="shared" si="49"/>
        <v>13</v>
      </c>
      <c r="D165" s="2">
        <f t="shared" si="50"/>
        <v>24</v>
      </c>
      <c r="E165" s="2" cm="1">
        <f t="array" ref="E165">INDEX(Kalender,C165,D165)</f>
        <v>24</v>
      </c>
      <c r="F165" s="2">
        <f>COUNTIF(E$2:E165,E165)-1</f>
        <v>2</v>
      </c>
      <c r="G165" s="2" t="str" cm="1">
        <f t="array" ref="G165">IF(YEAR(B165)=N('Kalender-Kehrwoche'!$D$7),INDEX(Person,E165,1),"")&amp;";;;;;;;"</f>
        <v>WHG-01; Thomann; Gerhard;;;;;;;</v>
      </c>
      <c r="H165" s="2" t="str" cm="1">
        <f t="array" ref="H165">TRIM(IFERROR(INDEX(J165:AC165,1,F165*3+1),""))&amp;" "</f>
        <v xml:space="preserve">Gerhard </v>
      </c>
      <c r="I165" s="2">
        <f t="shared" si="51"/>
        <v>7</v>
      </c>
      <c r="J165" s="2" t="str">
        <f t="shared" si="52"/>
        <v>WHG-01</v>
      </c>
      <c r="K165" s="2" t="str">
        <f t="shared" si="53"/>
        <v xml:space="preserve"> Thomann; Gerhard;;;;;;;</v>
      </c>
      <c r="L165" s="2">
        <f t="shared" si="54"/>
        <v>9</v>
      </c>
      <c r="M165" s="2" t="str">
        <f t="shared" si="55"/>
        <v xml:space="preserve"> Thomann</v>
      </c>
      <c r="N165" s="2" t="str">
        <f t="shared" si="56"/>
        <v xml:space="preserve"> Gerhard;;;;;;;</v>
      </c>
      <c r="O165" s="2">
        <f t="shared" si="57"/>
        <v>9</v>
      </c>
      <c r="P165" s="2" t="str">
        <f t="shared" si="58"/>
        <v xml:space="preserve"> Gerhard</v>
      </c>
      <c r="Q165" s="2" t="str">
        <f t="shared" si="59"/>
        <v>;;;;;;</v>
      </c>
      <c r="R165" s="2">
        <f t="shared" si="60"/>
        <v>1</v>
      </c>
      <c r="S165" s="2" t="str">
        <f t="shared" si="61"/>
        <v/>
      </c>
      <c r="T165" s="2" t="str">
        <f t="shared" si="62"/>
        <v>;;;;;</v>
      </c>
      <c r="U165" s="2">
        <f t="shared" si="63"/>
        <v>1</v>
      </c>
      <c r="V165" s="2" t="str">
        <f t="shared" si="64"/>
        <v/>
      </c>
      <c r="W165" s="2" t="str">
        <f t="shared" si="65"/>
        <v>;;;;</v>
      </c>
      <c r="X165" s="2">
        <f t="shared" si="66"/>
        <v>1</v>
      </c>
      <c r="Y165" s="2" t="str">
        <f t="shared" si="67"/>
        <v/>
      </c>
      <c r="Z165" s="2" t="str">
        <f t="shared" si="68"/>
        <v>;;;</v>
      </c>
      <c r="AA165" s="2">
        <f t="shared" si="69"/>
        <v>1</v>
      </c>
      <c r="AB165" s="2" t="str">
        <f t="shared" si="70"/>
        <v/>
      </c>
      <c r="AC165" s="2" t="str">
        <f t="shared" si="71"/>
        <v>;;</v>
      </c>
      <c r="AD165" s="2"/>
      <c r="AE165" s="2"/>
      <c r="AF165" s="2"/>
      <c r="AG165" s="2"/>
    </row>
    <row r="166" spans="1:33">
      <c r="A166" s="2">
        <v>165</v>
      </c>
      <c r="B166" s="61">
        <f t="shared" si="48"/>
        <v>44726</v>
      </c>
      <c r="C166" s="2">
        <f t="shared" si="49"/>
        <v>14</v>
      </c>
      <c r="D166" s="2">
        <f t="shared" si="50"/>
        <v>24</v>
      </c>
      <c r="E166" s="2" cm="1">
        <f t="array" ref="E166">INDEX(Kalender,C166,D166)</f>
        <v>24</v>
      </c>
      <c r="F166" s="2">
        <f>COUNTIF(E$2:E166,E166)-1</f>
        <v>3</v>
      </c>
      <c r="G166" s="2" t="str" cm="1">
        <f t="array" ref="G166">IF(YEAR(B166)=N('Kalender-Kehrwoche'!$D$7),INDEX(Person,E166,1),"")&amp;";;;;;;;"</f>
        <v>WHG-01; Thomann; Gerhard;;;;;;;</v>
      </c>
      <c r="H166" s="2" t="str" cm="1">
        <f t="array" ref="H166">TRIM(IFERROR(INDEX(J166:AC166,1,F166*3+1),""))&amp;" "</f>
        <v xml:space="preserve"> </v>
      </c>
      <c r="I166" s="2">
        <f t="shared" si="51"/>
        <v>7</v>
      </c>
      <c r="J166" s="2" t="str">
        <f t="shared" si="52"/>
        <v>WHG-01</v>
      </c>
      <c r="K166" s="2" t="str">
        <f t="shared" si="53"/>
        <v xml:space="preserve"> Thomann; Gerhard;;;;;;;</v>
      </c>
      <c r="L166" s="2">
        <f t="shared" si="54"/>
        <v>9</v>
      </c>
      <c r="M166" s="2" t="str">
        <f t="shared" si="55"/>
        <v xml:space="preserve"> Thomann</v>
      </c>
      <c r="N166" s="2" t="str">
        <f t="shared" si="56"/>
        <v xml:space="preserve"> Gerhard;;;;;;;</v>
      </c>
      <c r="O166" s="2">
        <f t="shared" si="57"/>
        <v>9</v>
      </c>
      <c r="P166" s="2" t="str">
        <f t="shared" si="58"/>
        <v xml:space="preserve"> Gerhard</v>
      </c>
      <c r="Q166" s="2" t="str">
        <f t="shared" si="59"/>
        <v>;;;;;;</v>
      </c>
      <c r="R166" s="2">
        <f t="shared" si="60"/>
        <v>1</v>
      </c>
      <c r="S166" s="2" t="str">
        <f t="shared" si="61"/>
        <v/>
      </c>
      <c r="T166" s="2" t="str">
        <f t="shared" si="62"/>
        <v>;;;;;</v>
      </c>
      <c r="U166" s="2">
        <f t="shared" si="63"/>
        <v>1</v>
      </c>
      <c r="V166" s="2" t="str">
        <f t="shared" si="64"/>
        <v/>
      </c>
      <c r="W166" s="2" t="str">
        <f t="shared" si="65"/>
        <v>;;;;</v>
      </c>
      <c r="X166" s="2">
        <f t="shared" si="66"/>
        <v>1</v>
      </c>
      <c r="Y166" s="2" t="str">
        <f t="shared" si="67"/>
        <v/>
      </c>
      <c r="Z166" s="2" t="str">
        <f t="shared" si="68"/>
        <v>;;;</v>
      </c>
      <c r="AA166" s="2">
        <f t="shared" si="69"/>
        <v>1</v>
      </c>
      <c r="AB166" s="2" t="str">
        <f t="shared" si="70"/>
        <v/>
      </c>
      <c r="AC166" s="2" t="str">
        <f t="shared" si="71"/>
        <v>;;</v>
      </c>
      <c r="AD166" s="2"/>
      <c r="AE166" s="2"/>
      <c r="AF166" s="2"/>
      <c r="AG166" s="2"/>
    </row>
    <row r="167" spans="1:33">
      <c r="A167" s="2">
        <v>166</v>
      </c>
      <c r="B167" s="61">
        <f t="shared" si="48"/>
        <v>44727</v>
      </c>
      <c r="C167" s="2">
        <f t="shared" si="49"/>
        <v>15</v>
      </c>
      <c r="D167" s="2">
        <f t="shared" si="50"/>
        <v>24</v>
      </c>
      <c r="E167" s="2" cm="1">
        <f t="array" ref="E167">INDEX(Kalender,C167,D167)</f>
        <v>24</v>
      </c>
      <c r="F167" s="2">
        <f>COUNTIF(E$2:E167,E167)-1</f>
        <v>4</v>
      </c>
      <c r="G167" s="2" t="str" cm="1">
        <f t="array" ref="G167">IF(YEAR(B167)=N('Kalender-Kehrwoche'!$D$7),INDEX(Person,E167,1),"")&amp;";;;;;;;"</f>
        <v>WHG-01; Thomann; Gerhard;;;;;;;</v>
      </c>
      <c r="H167" s="2" t="str" cm="1">
        <f t="array" ref="H167">TRIM(IFERROR(INDEX(J167:AC167,1,F167*3+1),""))&amp;" "</f>
        <v xml:space="preserve"> </v>
      </c>
      <c r="I167" s="2">
        <f t="shared" si="51"/>
        <v>7</v>
      </c>
      <c r="J167" s="2" t="str">
        <f t="shared" si="52"/>
        <v>WHG-01</v>
      </c>
      <c r="K167" s="2" t="str">
        <f t="shared" si="53"/>
        <v xml:space="preserve"> Thomann; Gerhard;;;;;;;</v>
      </c>
      <c r="L167" s="2">
        <f t="shared" si="54"/>
        <v>9</v>
      </c>
      <c r="M167" s="2" t="str">
        <f t="shared" si="55"/>
        <v xml:space="preserve"> Thomann</v>
      </c>
      <c r="N167" s="2" t="str">
        <f t="shared" si="56"/>
        <v xml:space="preserve"> Gerhard;;;;;;;</v>
      </c>
      <c r="O167" s="2">
        <f t="shared" si="57"/>
        <v>9</v>
      </c>
      <c r="P167" s="2" t="str">
        <f t="shared" si="58"/>
        <v xml:space="preserve"> Gerhard</v>
      </c>
      <c r="Q167" s="2" t="str">
        <f t="shared" si="59"/>
        <v>;;;;;;</v>
      </c>
      <c r="R167" s="2">
        <f t="shared" si="60"/>
        <v>1</v>
      </c>
      <c r="S167" s="2" t="str">
        <f t="shared" si="61"/>
        <v/>
      </c>
      <c r="T167" s="2" t="str">
        <f t="shared" si="62"/>
        <v>;;;;;</v>
      </c>
      <c r="U167" s="2">
        <f t="shared" si="63"/>
        <v>1</v>
      </c>
      <c r="V167" s="2" t="str">
        <f t="shared" si="64"/>
        <v/>
      </c>
      <c r="W167" s="2" t="str">
        <f t="shared" si="65"/>
        <v>;;;;</v>
      </c>
      <c r="X167" s="2">
        <f t="shared" si="66"/>
        <v>1</v>
      </c>
      <c r="Y167" s="2" t="str">
        <f t="shared" si="67"/>
        <v/>
      </c>
      <c r="Z167" s="2" t="str">
        <f t="shared" si="68"/>
        <v>;;;</v>
      </c>
      <c r="AA167" s="2">
        <f t="shared" si="69"/>
        <v>1</v>
      </c>
      <c r="AB167" s="2" t="str">
        <f t="shared" si="70"/>
        <v/>
      </c>
      <c r="AC167" s="2" t="str">
        <f t="shared" si="71"/>
        <v>;;</v>
      </c>
      <c r="AD167" s="2"/>
      <c r="AE167" s="2"/>
      <c r="AF167" s="2"/>
      <c r="AG167" s="2"/>
    </row>
    <row r="168" spans="1:33">
      <c r="A168" s="2">
        <v>167</v>
      </c>
      <c r="B168" s="61">
        <f t="shared" si="48"/>
        <v>44728</v>
      </c>
      <c r="C168" s="2">
        <f t="shared" si="49"/>
        <v>16</v>
      </c>
      <c r="D168" s="2">
        <f t="shared" si="50"/>
        <v>24</v>
      </c>
      <c r="E168" s="2" cm="1">
        <f t="array" ref="E168">INDEX(Kalender,C168,D168)</f>
        <v>24</v>
      </c>
      <c r="F168" s="2">
        <f>COUNTIF(E$2:E168,E168)-1</f>
        <v>5</v>
      </c>
      <c r="G168" s="2" t="str" cm="1">
        <f t="array" ref="G168">IF(YEAR(B168)=N('Kalender-Kehrwoche'!$D$7),INDEX(Person,E168,1),"")&amp;";;;;;;;"</f>
        <v>WHG-01; Thomann; Gerhard;;;;;;;</v>
      </c>
      <c r="H168" s="2" t="str" cm="1">
        <f t="array" ref="H168">TRIM(IFERROR(INDEX(J168:AC168,1,F168*3+1),""))&amp;" "</f>
        <v xml:space="preserve"> </v>
      </c>
      <c r="I168" s="2">
        <f t="shared" si="51"/>
        <v>7</v>
      </c>
      <c r="J168" s="2" t="str">
        <f t="shared" si="52"/>
        <v>WHG-01</v>
      </c>
      <c r="K168" s="2" t="str">
        <f t="shared" si="53"/>
        <v xml:space="preserve"> Thomann; Gerhard;;;;;;;</v>
      </c>
      <c r="L168" s="2">
        <f t="shared" si="54"/>
        <v>9</v>
      </c>
      <c r="M168" s="2" t="str">
        <f t="shared" si="55"/>
        <v xml:space="preserve"> Thomann</v>
      </c>
      <c r="N168" s="2" t="str">
        <f t="shared" si="56"/>
        <v xml:space="preserve"> Gerhard;;;;;;;</v>
      </c>
      <c r="O168" s="2">
        <f t="shared" si="57"/>
        <v>9</v>
      </c>
      <c r="P168" s="2" t="str">
        <f t="shared" si="58"/>
        <v xml:space="preserve"> Gerhard</v>
      </c>
      <c r="Q168" s="2" t="str">
        <f t="shared" si="59"/>
        <v>;;;;;;</v>
      </c>
      <c r="R168" s="2">
        <f t="shared" si="60"/>
        <v>1</v>
      </c>
      <c r="S168" s="2" t="str">
        <f t="shared" si="61"/>
        <v/>
      </c>
      <c r="T168" s="2" t="str">
        <f t="shared" si="62"/>
        <v>;;;;;</v>
      </c>
      <c r="U168" s="2">
        <f t="shared" si="63"/>
        <v>1</v>
      </c>
      <c r="V168" s="2" t="str">
        <f t="shared" si="64"/>
        <v/>
      </c>
      <c r="W168" s="2" t="str">
        <f t="shared" si="65"/>
        <v>;;;;</v>
      </c>
      <c r="X168" s="2">
        <f t="shared" si="66"/>
        <v>1</v>
      </c>
      <c r="Y168" s="2" t="str">
        <f t="shared" si="67"/>
        <v/>
      </c>
      <c r="Z168" s="2" t="str">
        <f t="shared" si="68"/>
        <v>;;;</v>
      </c>
      <c r="AA168" s="2">
        <f t="shared" si="69"/>
        <v>1</v>
      </c>
      <c r="AB168" s="2" t="str">
        <f t="shared" si="70"/>
        <v/>
      </c>
      <c r="AC168" s="2" t="str">
        <f t="shared" si="71"/>
        <v>;;</v>
      </c>
      <c r="AD168" s="2"/>
      <c r="AE168" s="2"/>
      <c r="AF168" s="2"/>
      <c r="AG168" s="2"/>
    </row>
    <row r="169" spans="1:33">
      <c r="A169" s="2">
        <v>168</v>
      </c>
      <c r="B169" s="61">
        <f t="shared" si="48"/>
        <v>44729</v>
      </c>
      <c r="C169" s="2">
        <f t="shared" si="49"/>
        <v>17</v>
      </c>
      <c r="D169" s="2">
        <f t="shared" si="50"/>
        <v>24</v>
      </c>
      <c r="E169" s="2" cm="1">
        <f t="array" ref="E169">INDEX(Kalender,C169,D169)</f>
        <v>24</v>
      </c>
      <c r="F169" s="2">
        <f>COUNTIF(E$2:E169,E169)-1</f>
        <v>6</v>
      </c>
      <c r="G169" s="2" t="str" cm="1">
        <f t="array" ref="G169">IF(YEAR(B169)=N('Kalender-Kehrwoche'!$D$7),INDEX(Person,E169,1),"")&amp;";;;;;;;"</f>
        <v>WHG-01; Thomann; Gerhard;;;;;;;</v>
      </c>
      <c r="H169" s="2" t="str" cm="1">
        <f t="array" ref="H169">TRIM(IFERROR(INDEX(J169:AC169,1,F169*3+1),""))&amp;" "</f>
        <v xml:space="preserve"> </v>
      </c>
      <c r="I169" s="2">
        <f t="shared" si="51"/>
        <v>7</v>
      </c>
      <c r="J169" s="2" t="str">
        <f t="shared" si="52"/>
        <v>WHG-01</v>
      </c>
      <c r="K169" s="2" t="str">
        <f t="shared" si="53"/>
        <v xml:space="preserve"> Thomann; Gerhard;;;;;;;</v>
      </c>
      <c r="L169" s="2">
        <f t="shared" si="54"/>
        <v>9</v>
      </c>
      <c r="M169" s="2" t="str">
        <f t="shared" si="55"/>
        <v xml:space="preserve"> Thomann</v>
      </c>
      <c r="N169" s="2" t="str">
        <f t="shared" si="56"/>
        <v xml:space="preserve"> Gerhard;;;;;;;</v>
      </c>
      <c r="O169" s="2">
        <f t="shared" si="57"/>
        <v>9</v>
      </c>
      <c r="P169" s="2" t="str">
        <f t="shared" si="58"/>
        <v xml:space="preserve"> Gerhard</v>
      </c>
      <c r="Q169" s="2" t="str">
        <f t="shared" si="59"/>
        <v>;;;;;;</v>
      </c>
      <c r="R169" s="2">
        <f t="shared" si="60"/>
        <v>1</v>
      </c>
      <c r="S169" s="2" t="str">
        <f t="shared" si="61"/>
        <v/>
      </c>
      <c r="T169" s="2" t="str">
        <f t="shared" si="62"/>
        <v>;;;;;</v>
      </c>
      <c r="U169" s="2">
        <f t="shared" si="63"/>
        <v>1</v>
      </c>
      <c r="V169" s="2" t="str">
        <f t="shared" si="64"/>
        <v/>
      </c>
      <c r="W169" s="2" t="str">
        <f t="shared" si="65"/>
        <v>;;;;</v>
      </c>
      <c r="X169" s="2">
        <f t="shared" si="66"/>
        <v>1</v>
      </c>
      <c r="Y169" s="2" t="str">
        <f t="shared" si="67"/>
        <v/>
      </c>
      <c r="Z169" s="2" t="str">
        <f t="shared" si="68"/>
        <v>;;;</v>
      </c>
      <c r="AA169" s="2">
        <f t="shared" si="69"/>
        <v>1</v>
      </c>
      <c r="AB169" s="2" t="str">
        <f t="shared" si="70"/>
        <v/>
      </c>
      <c r="AC169" s="2" t="str">
        <f t="shared" si="71"/>
        <v>;;</v>
      </c>
      <c r="AD169" s="2"/>
      <c r="AE169" s="2"/>
      <c r="AF169" s="2"/>
      <c r="AG169" s="2"/>
    </row>
    <row r="170" spans="1:33">
      <c r="A170" s="2">
        <v>169</v>
      </c>
      <c r="B170" s="61">
        <f t="shared" si="48"/>
        <v>44730</v>
      </c>
      <c r="C170" s="2">
        <f t="shared" si="49"/>
        <v>18</v>
      </c>
      <c r="D170" s="2">
        <f t="shared" si="50"/>
        <v>24</v>
      </c>
      <c r="E170" s="2" cm="1">
        <f t="array" ref="E170">INDEX(Kalender,C170,D170)</f>
        <v>25</v>
      </c>
      <c r="F170" s="2">
        <f>COUNTIF(E$2:E170,E170)-1</f>
        <v>0</v>
      </c>
      <c r="G170" s="2" t="str" cm="1">
        <f t="array" ref="G170">IF(YEAR(B170)=N('Kalender-Kehrwoche'!$D$7),INDEX(Person,E170,1),"")&amp;";;;;;;;"</f>
        <v>Ingolf; Matys; Tel.: 0761; 881 4402;;;;;;;</v>
      </c>
      <c r="H170" s="2" t="str" cm="1">
        <f t="array" ref="H170">TRIM(IFERROR(INDEX(J170:AC170,1,F170*3+1),""))&amp;" "</f>
        <v xml:space="preserve">Ingolf </v>
      </c>
      <c r="I170" s="2">
        <f t="shared" si="51"/>
        <v>7</v>
      </c>
      <c r="J170" s="2" t="str">
        <f t="shared" si="52"/>
        <v>Ingolf</v>
      </c>
      <c r="K170" s="2" t="str">
        <f t="shared" si="53"/>
        <v xml:space="preserve"> Matys; Tel.: 0761; 881 4402;;;;;;;</v>
      </c>
      <c r="L170" s="2">
        <f t="shared" si="54"/>
        <v>7</v>
      </c>
      <c r="M170" s="2" t="str">
        <f t="shared" si="55"/>
        <v xml:space="preserve"> Matys</v>
      </c>
      <c r="N170" s="2" t="str">
        <f t="shared" si="56"/>
        <v xml:space="preserve"> Tel.: 0761; 881 4402;;;;;;;</v>
      </c>
      <c r="O170" s="2">
        <f t="shared" si="57"/>
        <v>12</v>
      </c>
      <c r="P170" s="2" t="str">
        <f t="shared" si="58"/>
        <v xml:space="preserve"> Tel.: 0761</v>
      </c>
      <c r="Q170" s="2" t="str">
        <f t="shared" si="59"/>
        <v xml:space="preserve"> 881 4402;;;;;;;</v>
      </c>
      <c r="R170" s="2">
        <f t="shared" si="60"/>
        <v>10</v>
      </c>
      <c r="S170" s="2" t="str">
        <f t="shared" si="61"/>
        <v xml:space="preserve"> 881 4402</v>
      </c>
      <c r="T170" s="2" t="str">
        <f t="shared" si="62"/>
        <v>;;;;;;</v>
      </c>
      <c r="U170" s="2">
        <f t="shared" si="63"/>
        <v>1</v>
      </c>
      <c r="V170" s="2" t="str">
        <f t="shared" si="64"/>
        <v/>
      </c>
      <c r="W170" s="2" t="str">
        <f t="shared" si="65"/>
        <v>;;;;;</v>
      </c>
      <c r="X170" s="2">
        <f t="shared" si="66"/>
        <v>1</v>
      </c>
      <c r="Y170" s="2" t="str">
        <f t="shared" si="67"/>
        <v/>
      </c>
      <c r="Z170" s="2" t="str">
        <f t="shared" si="68"/>
        <v>;;;;</v>
      </c>
      <c r="AA170" s="2">
        <f t="shared" si="69"/>
        <v>1</v>
      </c>
      <c r="AB170" s="2" t="str">
        <f t="shared" si="70"/>
        <v/>
      </c>
      <c r="AC170" s="2" t="str">
        <f t="shared" si="71"/>
        <v>;;;</v>
      </c>
      <c r="AD170" s="2"/>
      <c r="AE170" s="2"/>
      <c r="AF170" s="2"/>
      <c r="AG170" s="2"/>
    </row>
    <row r="171" spans="1:33">
      <c r="A171" s="2">
        <v>170</v>
      </c>
      <c r="B171" s="61">
        <f t="shared" si="48"/>
        <v>44731</v>
      </c>
      <c r="C171" s="2">
        <f t="shared" si="49"/>
        <v>19</v>
      </c>
      <c r="D171" s="2">
        <f t="shared" si="50"/>
        <v>24</v>
      </c>
      <c r="E171" s="2" cm="1">
        <f t="array" ref="E171">INDEX(Kalender,C171,D171)</f>
        <v>25</v>
      </c>
      <c r="F171" s="2">
        <f>COUNTIF(E$2:E171,E171)-1</f>
        <v>1</v>
      </c>
      <c r="G171" s="2" t="str" cm="1">
        <f t="array" ref="G171">IF(YEAR(B171)=N('Kalender-Kehrwoche'!$D$7),INDEX(Person,E171,1),"")&amp;";;;;;;;"</f>
        <v>Ingolf; Matys; Tel.: 0761; 881 4402;;;;;;;</v>
      </c>
      <c r="H171" s="2" t="str" cm="1">
        <f t="array" ref="H171">TRIM(IFERROR(INDEX(J171:AC171,1,F171*3+1),""))&amp;" "</f>
        <v xml:space="preserve">Matys </v>
      </c>
      <c r="I171" s="2">
        <f t="shared" si="51"/>
        <v>7</v>
      </c>
      <c r="J171" s="2" t="str">
        <f t="shared" si="52"/>
        <v>Ingolf</v>
      </c>
      <c r="K171" s="2" t="str">
        <f t="shared" si="53"/>
        <v xml:space="preserve"> Matys; Tel.: 0761; 881 4402;;;;;;;</v>
      </c>
      <c r="L171" s="2">
        <f t="shared" si="54"/>
        <v>7</v>
      </c>
      <c r="M171" s="2" t="str">
        <f t="shared" si="55"/>
        <v xml:space="preserve"> Matys</v>
      </c>
      <c r="N171" s="2" t="str">
        <f t="shared" si="56"/>
        <v xml:space="preserve"> Tel.: 0761; 881 4402;;;;;;;</v>
      </c>
      <c r="O171" s="2">
        <f t="shared" si="57"/>
        <v>12</v>
      </c>
      <c r="P171" s="2" t="str">
        <f t="shared" si="58"/>
        <v xml:space="preserve"> Tel.: 0761</v>
      </c>
      <c r="Q171" s="2" t="str">
        <f t="shared" si="59"/>
        <v xml:space="preserve"> 881 4402;;;;;;;</v>
      </c>
      <c r="R171" s="2">
        <f t="shared" si="60"/>
        <v>10</v>
      </c>
      <c r="S171" s="2" t="str">
        <f t="shared" si="61"/>
        <v xml:space="preserve"> 881 4402</v>
      </c>
      <c r="T171" s="2" t="str">
        <f t="shared" si="62"/>
        <v>;;;;;;</v>
      </c>
      <c r="U171" s="2">
        <f t="shared" si="63"/>
        <v>1</v>
      </c>
      <c r="V171" s="2" t="str">
        <f t="shared" si="64"/>
        <v/>
      </c>
      <c r="W171" s="2" t="str">
        <f t="shared" si="65"/>
        <v>;;;;;</v>
      </c>
      <c r="X171" s="2">
        <f t="shared" si="66"/>
        <v>1</v>
      </c>
      <c r="Y171" s="2" t="str">
        <f t="shared" si="67"/>
        <v/>
      </c>
      <c r="Z171" s="2" t="str">
        <f t="shared" si="68"/>
        <v>;;;;</v>
      </c>
      <c r="AA171" s="2">
        <f t="shared" si="69"/>
        <v>1</v>
      </c>
      <c r="AB171" s="2" t="str">
        <f t="shared" si="70"/>
        <v/>
      </c>
      <c r="AC171" s="2" t="str">
        <f t="shared" si="71"/>
        <v>;;;</v>
      </c>
      <c r="AD171" s="2"/>
      <c r="AE171" s="2"/>
      <c r="AF171" s="2"/>
      <c r="AG171" s="2"/>
    </row>
    <row r="172" spans="1:33">
      <c r="A172" s="2">
        <v>171</v>
      </c>
      <c r="B172" s="61">
        <f t="shared" si="48"/>
        <v>44732</v>
      </c>
      <c r="C172" s="2">
        <f t="shared" si="49"/>
        <v>20</v>
      </c>
      <c r="D172" s="2">
        <f t="shared" si="50"/>
        <v>24</v>
      </c>
      <c r="E172" s="2" cm="1">
        <f t="array" ref="E172">INDEX(Kalender,C172,D172)</f>
        <v>25</v>
      </c>
      <c r="F172" s="2">
        <f>COUNTIF(E$2:E172,E172)-1</f>
        <v>2</v>
      </c>
      <c r="G172" s="2" t="str" cm="1">
        <f t="array" ref="G172">IF(YEAR(B172)=N('Kalender-Kehrwoche'!$D$7),INDEX(Person,E172,1),"")&amp;";;;;;;;"</f>
        <v>Ingolf; Matys; Tel.: 0761; 881 4402;;;;;;;</v>
      </c>
      <c r="H172" s="2" t="str" cm="1">
        <f t="array" ref="H172">TRIM(IFERROR(INDEX(J172:AC172,1,F172*3+1),""))&amp;" "</f>
        <v xml:space="preserve">Tel.: 0761 </v>
      </c>
      <c r="I172" s="2">
        <f t="shared" si="51"/>
        <v>7</v>
      </c>
      <c r="J172" s="2" t="str">
        <f t="shared" si="52"/>
        <v>Ingolf</v>
      </c>
      <c r="K172" s="2" t="str">
        <f t="shared" si="53"/>
        <v xml:space="preserve"> Matys; Tel.: 0761; 881 4402;;;;;;;</v>
      </c>
      <c r="L172" s="2">
        <f t="shared" si="54"/>
        <v>7</v>
      </c>
      <c r="M172" s="2" t="str">
        <f t="shared" si="55"/>
        <v xml:space="preserve"> Matys</v>
      </c>
      <c r="N172" s="2" t="str">
        <f t="shared" si="56"/>
        <v xml:space="preserve"> Tel.: 0761; 881 4402;;;;;;;</v>
      </c>
      <c r="O172" s="2">
        <f t="shared" si="57"/>
        <v>12</v>
      </c>
      <c r="P172" s="2" t="str">
        <f t="shared" si="58"/>
        <v xml:space="preserve"> Tel.: 0761</v>
      </c>
      <c r="Q172" s="2" t="str">
        <f t="shared" si="59"/>
        <v xml:space="preserve"> 881 4402;;;;;;;</v>
      </c>
      <c r="R172" s="2">
        <f t="shared" si="60"/>
        <v>10</v>
      </c>
      <c r="S172" s="2" t="str">
        <f t="shared" si="61"/>
        <v xml:space="preserve"> 881 4402</v>
      </c>
      <c r="T172" s="2" t="str">
        <f t="shared" si="62"/>
        <v>;;;;;;</v>
      </c>
      <c r="U172" s="2">
        <f t="shared" si="63"/>
        <v>1</v>
      </c>
      <c r="V172" s="2" t="str">
        <f t="shared" si="64"/>
        <v/>
      </c>
      <c r="W172" s="2" t="str">
        <f t="shared" si="65"/>
        <v>;;;;;</v>
      </c>
      <c r="X172" s="2">
        <f t="shared" si="66"/>
        <v>1</v>
      </c>
      <c r="Y172" s="2" t="str">
        <f t="shared" si="67"/>
        <v/>
      </c>
      <c r="Z172" s="2" t="str">
        <f t="shared" si="68"/>
        <v>;;;;</v>
      </c>
      <c r="AA172" s="2">
        <f t="shared" si="69"/>
        <v>1</v>
      </c>
      <c r="AB172" s="2" t="str">
        <f t="shared" si="70"/>
        <v/>
      </c>
      <c r="AC172" s="2" t="str">
        <f t="shared" si="71"/>
        <v>;;;</v>
      </c>
      <c r="AD172" s="2"/>
      <c r="AE172" s="2"/>
      <c r="AF172" s="2"/>
      <c r="AG172" s="2"/>
    </row>
    <row r="173" spans="1:33">
      <c r="A173" s="2">
        <v>172</v>
      </c>
      <c r="B173" s="61">
        <f t="shared" si="48"/>
        <v>44733</v>
      </c>
      <c r="C173" s="2">
        <f t="shared" si="49"/>
        <v>21</v>
      </c>
      <c r="D173" s="2">
        <f t="shared" si="50"/>
        <v>24</v>
      </c>
      <c r="E173" s="2" cm="1">
        <f t="array" ref="E173">INDEX(Kalender,C173,D173)</f>
        <v>25</v>
      </c>
      <c r="F173" s="2">
        <f>COUNTIF(E$2:E173,E173)-1</f>
        <v>3</v>
      </c>
      <c r="G173" s="2" t="str" cm="1">
        <f t="array" ref="G173">IF(YEAR(B173)=N('Kalender-Kehrwoche'!$D$7),INDEX(Person,E173,1),"")&amp;";;;;;;;"</f>
        <v>Ingolf; Matys; Tel.: 0761; 881 4402;;;;;;;</v>
      </c>
      <c r="H173" s="2" t="str" cm="1">
        <f t="array" ref="H173">TRIM(IFERROR(INDEX(J173:AC173,1,F173*3+1),""))&amp;" "</f>
        <v xml:space="preserve">881 4402 </v>
      </c>
      <c r="I173" s="2">
        <f t="shared" si="51"/>
        <v>7</v>
      </c>
      <c r="J173" s="2" t="str">
        <f t="shared" si="52"/>
        <v>Ingolf</v>
      </c>
      <c r="K173" s="2" t="str">
        <f t="shared" si="53"/>
        <v xml:space="preserve"> Matys; Tel.: 0761; 881 4402;;;;;;;</v>
      </c>
      <c r="L173" s="2">
        <f t="shared" si="54"/>
        <v>7</v>
      </c>
      <c r="M173" s="2" t="str">
        <f t="shared" si="55"/>
        <v xml:space="preserve"> Matys</v>
      </c>
      <c r="N173" s="2" t="str">
        <f t="shared" si="56"/>
        <v xml:space="preserve"> Tel.: 0761; 881 4402;;;;;;;</v>
      </c>
      <c r="O173" s="2">
        <f t="shared" si="57"/>
        <v>12</v>
      </c>
      <c r="P173" s="2" t="str">
        <f t="shared" si="58"/>
        <v xml:space="preserve"> Tel.: 0761</v>
      </c>
      <c r="Q173" s="2" t="str">
        <f t="shared" si="59"/>
        <v xml:space="preserve"> 881 4402;;;;;;;</v>
      </c>
      <c r="R173" s="2">
        <f t="shared" si="60"/>
        <v>10</v>
      </c>
      <c r="S173" s="2" t="str">
        <f t="shared" si="61"/>
        <v xml:space="preserve"> 881 4402</v>
      </c>
      <c r="T173" s="2" t="str">
        <f t="shared" si="62"/>
        <v>;;;;;;</v>
      </c>
      <c r="U173" s="2">
        <f t="shared" si="63"/>
        <v>1</v>
      </c>
      <c r="V173" s="2" t="str">
        <f t="shared" si="64"/>
        <v/>
      </c>
      <c r="W173" s="2" t="str">
        <f t="shared" si="65"/>
        <v>;;;;;</v>
      </c>
      <c r="X173" s="2">
        <f t="shared" si="66"/>
        <v>1</v>
      </c>
      <c r="Y173" s="2" t="str">
        <f t="shared" si="67"/>
        <v/>
      </c>
      <c r="Z173" s="2" t="str">
        <f t="shared" si="68"/>
        <v>;;;;</v>
      </c>
      <c r="AA173" s="2">
        <f t="shared" si="69"/>
        <v>1</v>
      </c>
      <c r="AB173" s="2" t="str">
        <f t="shared" si="70"/>
        <v/>
      </c>
      <c r="AC173" s="2" t="str">
        <f t="shared" si="71"/>
        <v>;;;</v>
      </c>
      <c r="AD173" s="2"/>
      <c r="AE173" s="2"/>
      <c r="AF173" s="2"/>
      <c r="AG173" s="2"/>
    </row>
    <row r="174" spans="1:33">
      <c r="A174" s="2">
        <v>173</v>
      </c>
      <c r="B174" s="61">
        <f t="shared" si="48"/>
        <v>44734</v>
      </c>
      <c r="C174" s="2">
        <f t="shared" si="49"/>
        <v>22</v>
      </c>
      <c r="D174" s="2">
        <f t="shared" si="50"/>
        <v>24</v>
      </c>
      <c r="E174" s="2" cm="1">
        <f t="array" ref="E174">INDEX(Kalender,C174,D174)</f>
        <v>25</v>
      </c>
      <c r="F174" s="2">
        <f>COUNTIF(E$2:E174,E174)-1</f>
        <v>4</v>
      </c>
      <c r="G174" s="2" t="str" cm="1">
        <f t="array" ref="G174">IF(YEAR(B174)=N('Kalender-Kehrwoche'!$D$7),INDEX(Person,E174,1),"")&amp;";;;;;;;"</f>
        <v>Ingolf; Matys; Tel.: 0761; 881 4402;;;;;;;</v>
      </c>
      <c r="H174" s="2" t="str" cm="1">
        <f t="array" ref="H174">TRIM(IFERROR(INDEX(J174:AC174,1,F174*3+1),""))&amp;" "</f>
        <v xml:space="preserve"> </v>
      </c>
      <c r="I174" s="2">
        <f t="shared" si="51"/>
        <v>7</v>
      </c>
      <c r="J174" s="2" t="str">
        <f t="shared" si="52"/>
        <v>Ingolf</v>
      </c>
      <c r="K174" s="2" t="str">
        <f t="shared" si="53"/>
        <v xml:space="preserve"> Matys; Tel.: 0761; 881 4402;;;;;;;</v>
      </c>
      <c r="L174" s="2">
        <f t="shared" si="54"/>
        <v>7</v>
      </c>
      <c r="M174" s="2" t="str">
        <f t="shared" si="55"/>
        <v xml:space="preserve"> Matys</v>
      </c>
      <c r="N174" s="2" t="str">
        <f t="shared" si="56"/>
        <v xml:space="preserve"> Tel.: 0761; 881 4402;;;;;;;</v>
      </c>
      <c r="O174" s="2">
        <f t="shared" si="57"/>
        <v>12</v>
      </c>
      <c r="P174" s="2" t="str">
        <f t="shared" si="58"/>
        <v xml:space="preserve"> Tel.: 0761</v>
      </c>
      <c r="Q174" s="2" t="str">
        <f t="shared" si="59"/>
        <v xml:space="preserve"> 881 4402;;;;;;;</v>
      </c>
      <c r="R174" s="2">
        <f t="shared" si="60"/>
        <v>10</v>
      </c>
      <c r="S174" s="2" t="str">
        <f t="shared" si="61"/>
        <v xml:space="preserve"> 881 4402</v>
      </c>
      <c r="T174" s="2" t="str">
        <f t="shared" si="62"/>
        <v>;;;;;;</v>
      </c>
      <c r="U174" s="2">
        <f t="shared" si="63"/>
        <v>1</v>
      </c>
      <c r="V174" s="2" t="str">
        <f t="shared" si="64"/>
        <v/>
      </c>
      <c r="W174" s="2" t="str">
        <f t="shared" si="65"/>
        <v>;;;;;</v>
      </c>
      <c r="X174" s="2">
        <f t="shared" si="66"/>
        <v>1</v>
      </c>
      <c r="Y174" s="2" t="str">
        <f t="shared" si="67"/>
        <v/>
      </c>
      <c r="Z174" s="2" t="str">
        <f t="shared" si="68"/>
        <v>;;;;</v>
      </c>
      <c r="AA174" s="2">
        <f t="shared" si="69"/>
        <v>1</v>
      </c>
      <c r="AB174" s="2" t="str">
        <f t="shared" si="70"/>
        <v/>
      </c>
      <c r="AC174" s="2" t="str">
        <f t="shared" si="71"/>
        <v>;;;</v>
      </c>
      <c r="AD174" s="2"/>
      <c r="AE174" s="2"/>
      <c r="AF174" s="2"/>
      <c r="AG174" s="2"/>
    </row>
    <row r="175" spans="1:33">
      <c r="A175" s="2">
        <v>174</v>
      </c>
      <c r="B175" s="61">
        <f t="shared" si="48"/>
        <v>44735</v>
      </c>
      <c r="C175" s="2">
        <f t="shared" si="49"/>
        <v>23</v>
      </c>
      <c r="D175" s="2">
        <f t="shared" si="50"/>
        <v>24</v>
      </c>
      <c r="E175" s="2" cm="1">
        <f t="array" ref="E175">INDEX(Kalender,C175,D175)</f>
        <v>25</v>
      </c>
      <c r="F175" s="2">
        <f>COUNTIF(E$2:E175,E175)-1</f>
        <v>5</v>
      </c>
      <c r="G175" s="2" t="str" cm="1">
        <f t="array" ref="G175">IF(YEAR(B175)=N('Kalender-Kehrwoche'!$D$7),INDEX(Person,E175,1),"")&amp;";;;;;;;"</f>
        <v>Ingolf; Matys; Tel.: 0761; 881 4402;;;;;;;</v>
      </c>
      <c r="H175" s="2" t="str" cm="1">
        <f t="array" ref="H175">TRIM(IFERROR(INDEX(J175:AC175,1,F175*3+1),""))&amp;" "</f>
        <v xml:space="preserve"> </v>
      </c>
      <c r="I175" s="2">
        <f t="shared" si="51"/>
        <v>7</v>
      </c>
      <c r="J175" s="2" t="str">
        <f t="shared" si="52"/>
        <v>Ingolf</v>
      </c>
      <c r="K175" s="2" t="str">
        <f t="shared" si="53"/>
        <v xml:space="preserve"> Matys; Tel.: 0761; 881 4402;;;;;;;</v>
      </c>
      <c r="L175" s="2">
        <f t="shared" si="54"/>
        <v>7</v>
      </c>
      <c r="M175" s="2" t="str">
        <f t="shared" si="55"/>
        <v xml:space="preserve"> Matys</v>
      </c>
      <c r="N175" s="2" t="str">
        <f t="shared" si="56"/>
        <v xml:space="preserve"> Tel.: 0761; 881 4402;;;;;;;</v>
      </c>
      <c r="O175" s="2">
        <f t="shared" si="57"/>
        <v>12</v>
      </c>
      <c r="P175" s="2" t="str">
        <f t="shared" si="58"/>
        <v xml:space="preserve"> Tel.: 0761</v>
      </c>
      <c r="Q175" s="2" t="str">
        <f t="shared" si="59"/>
        <v xml:space="preserve"> 881 4402;;;;;;;</v>
      </c>
      <c r="R175" s="2">
        <f t="shared" si="60"/>
        <v>10</v>
      </c>
      <c r="S175" s="2" t="str">
        <f t="shared" si="61"/>
        <v xml:space="preserve"> 881 4402</v>
      </c>
      <c r="T175" s="2" t="str">
        <f t="shared" si="62"/>
        <v>;;;;;;</v>
      </c>
      <c r="U175" s="2">
        <f t="shared" si="63"/>
        <v>1</v>
      </c>
      <c r="V175" s="2" t="str">
        <f t="shared" si="64"/>
        <v/>
      </c>
      <c r="W175" s="2" t="str">
        <f t="shared" si="65"/>
        <v>;;;;;</v>
      </c>
      <c r="X175" s="2">
        <f t="shared" si="66"/>
        <v>1</v>
      </c>
      <c r="Y175" s="2" t="str">
        <f t="shared" si="67"/>
        <v/>
      </c>
      <c r="Z175" s="2" t="str">
        <f t="shared" si="68"/>
        <v>;;;;</v>
      </c>
      <c r="AA175" s="2">
        <f t="shared" si="69"/>
        <v>1</v>
      </c>
      <c r="AB175" s="2" t="str">
        <f t="shared" si="70"/>
        <v/>
      </c>
      <c r="AC175" s="2" t="str">
        <f t="shared" si="71"/>
        <v>;;;</v>
      </c>
      <c r="AD175" s="2"/>
      <c r="AE175" s="2"/>
      <c r="AF175" s="2"/>
      <c r="AG175" s="2"/>
    </row>
    <row r="176" spans="1:33">
      <c r="A176" s="2">
        <v>175</v>
      </c>
      <c r="B176" s="61">
        <f t="shared" si="48"/>
        <v>44736</v>
      </c>
      <c r="C176" s="2">
        <f t="shared" si="49"/>
        <v>24</v>
      </c>
      <c r="D176" s="2">
        <f t="shared" si="50"/>
        <v>24</v>
      </c>
      <c r="E176" s="2" cm="1">
        <f t="array" ref="E176">INDEX(Kalender,C176,D176)</f>
        <v>25</v>
      </c>
      <c r="F176" s="2">
        <f>COUNTIF(E$2:E176,E176)-1</f>
        <v>6</v>
      </c>
      <c r="G176" s="2" t="str" cm="1">
        <f t="array" ref="G176">IF(YEAR(B176)=N('Kalender-Kehrwoche'!$D$7),INDEX(Person,E176,1),"")&amp;";;;;;;;"</f>
        <v>Ingolf; Matys; Tel.: 0761; 881 4402;;;;;;;</v>
      </c>
      <c r="H176" s="2" t="str" cm="1">
        <f t="array" ref="H176">TRIM(IFERROR(INDEX(J176:AC176,1,F176*3+1),""))&amp;" "</f>
        <v xml:space="preserve"> </v>
      </c>
      <c r="I176" s="2">
        <f t="shared" si="51"/>
        <v>7</v>
      </c>
      <c r="J176" s="2" t="str">
        <f t="shared" si="52"/>
        <v>Ingolf</v>
      </c>
      <c r="K176" s="2" t="str">
        <f t="shared" si="53"/>
        <v xml:space="preserve"> Matys; Tel.: 0761; 881 4402;;;;;;;</v>
      </c>
      <c r="L176" s="2">
        <f t="shared" si="54"/>
        <v>7</v>
      </c>
      <c r="M176" s="2" t="str">
        <f t="shared" si="55"/>
        <v xml:space="preserve"> Matys</v>
      </c>
      <c r="N176" s="2" t="str">
        <f t="shared" si="56"/>
        <v xml:space="preserve"> Tel.: 0761; 881 4402;;;;;;;</v>
      </c>
      <c r="O176" s="2">
        <f t="shared" si="57"/>
        <v>12</v>
      </c>
      <c r="P176" s="2" t="str">
        <f t="shared" si="58"/>
        <v xml:space="preserve"> Tel.: 0761</v>
      </c>
      <c r="Q176" s="2" t="str">
        <f t="shared" si="59"/>
        <v xml:space="preserve"> 881 4402;;;;;;;</v>
      </c>
      <c r="R176" s="2">
        <f t="shared" si="60"/>
        <v>10</v>
      </c>
      <c r="S176" s="2" t="str">
        <f t="shared" si="61"/>
        <v xml:space="preserve"> 881 4402</v>
      </c>
      <c r="T176" s="2" t="str">
        <f t="shared" si="62"/>
        <v>;;;;;;</v>
      </c>
      <c r="U176" s="2">
        <f t="shared" si="63"/>
        <v>1</v>
      </c>
      <c r="V176" s="2" t="str">
        <f t="shared" si="64"/>
        <v/>
      </c>
      <c r="W176" s="2" t="str">
        <f t="shared" si="65"/>
        <v>;;;;;</v>
      </c>
      <c r="X176" s="2">
        <f t="shared" si="66"/>
        <v>1</v>
      </c>
      <c r="Y176" s="2" t="str">
        <f t="shared" si="67"/>
        <v/>
      </c>
      <c r="Z176" s="2" t="str">
        <f t="shared" si="68"/>
        <v>;;;;</v>
      </c>
      <c r="AA176" s="2">
        <f t="shared" si="69"/>
        <v>1</v>
      </c>
      <c r="AB176" s="2" t="str">
        <f t="shared" si="70"/>
        <v/>
      </c>
      <c r="AC176" s="2" t="str">
        <f t="shared" si="71"/>
        <v>;;;</v>
      </c>
      <c r="AD176" s="2"/>
      <c r="AE176" s="2"/>
      <c r="AF176" s="2"/>
      <c r="AG176" s="2"/>
    </row>
    <row r="177" spans="1:33">
      <c r="A177" s="2">
        <v>176</v>
      </c>
      <c r="B177" s="61">
        <f t="shared" si="48"/>
        <v>44737</v>
      </c>
      <c r="C177" s="2">
        <f t="shared" si="49"/>
        <v>25</v>
      </c>
      <c r="D177" s="2">
        <f t="shared" si="50"/>
        <v>24</v>
      </c>
      <c r="E177" s="2" cm="1">
        <f t="array" ref="E177">INDEX(Kalender,C177,D177)</f>
        <v>26</v>
      </c>
      <c r="F177" s="2">
        <f>COUNTIF(E$2:E177,E177)-1</f>
        <v>0</v>
      </c>
      <c r="G177" s="2" t="str" cm="1">
        <f t="array" ref="G177">IF(YEAR(B177)=N('Kalender-Kehrwoche'!$D$7),INDEX(Person,E177,1),"")&amp;";;;;;;;"</f>
        <v>Wohnung 3; Dritter; mal;sehen;;;;;;;</v>
      </c>
      <c r="H177" s="2" t="str" cm="1">
        <f t="array" ref="H177">TRIM(IFERROR(INDEX(J177:AC177,1,F177*3+1),""))&amp;" "</f>
        <v xml:space="preserve">Wohnung 3 </v>
      </c>
      <c r="I177" s="2">
        <f t="shared" si="51"/>
        <v>10</v>
      </c>
      <c r="J177" s="2" t="str">
        <f t="shared" si="52"/>
        <v>Wohnung 3</v>
      </c>
      <c r="K177" s="2" t="str">
        <f t="shared" si="53"/>
        <v xml:space="preserve"> Dritter; mal;sehen;;;;;;;</v>
      </c>
      <c r="L177" s="2">
        <f t="shared" si="54"/>
        <v>9</v>
      </c>
      <c r="M177" s="2" t="str">
        <f t="shared" si="55"/>
        <v xml:space="preserve"> Dritter</v>
      </c>
      <c r="N177" s="2" t="str">
        <f t="shared" si="56"/>
        <v xml:space="preserve"> mal;sehen;;;;;;;</v>
      </c>
      <c r="O177" s="2">
        <f t="shared" si="57"/>
        <v>5</v>
      </c>
      <c r="P177" s="2" t="str">
        <f t="shared" si="58"/>
        <v xml:space="preserve"> mal</v>
      </c>
      <c r="Q177" s="2" t="str">
        <f t="shared" si="59"/>
        <v>sehen;;;;;;;</v>
      </c>
      <c r="R177" s="2">
        <f t="shared" si="60"/>
        <v>6</v>
      </c>
      <c r="S177" s="2" t="str">
        <f t="shared" si="61"/>
        <v>sehen</v>
      </c>
      <c r="T177" s="2" t="str">
        <f t="shared" si="62"/>
        <v>;;;;;;</v>
      </c>
      <c r="U177" s="2">
        <f t="shared" si="63"/>
        <v>1</v>
      </c>
      <c r="V177" s="2" t="str">
        <f t="shared" si="64"/>
        <v/>
      </c>
      <c r="W177" s="2" t="str">
        <f t="shared" si="65"/>
        <v>;;;;;</v>
      </c>
      <c r="X177" s="2">
        <f t="shared" si="66"/>
        <v>1</v>
      </c>
      <c r="Y177" s="2" t="str">
        <f t="shared" si="67"/>
        <v/>
      </c>
      <c r="Z177" s="2" t="str">
        <f t="shared" si="68"/>
        <v>;;;;</v>
      </c>
      <c r="AA177" s="2">
        <f t="shared" si="69"/>
        <v>1</v>
      </c>
      <c r="AB177" s="2" t="str">
        <f t="shared" si="70"/>
        <v/>
      </c>
      <c r="AC177" s="2" t="str">
        <f t="shared" si="71"/>
        <v>;;;</v>
      </c>
      <c r="AD177" s="2"/>
      <c r="AE177" s="2"/>
      <c r="AF177" s="2"/>
      <c r="AG177" s="2"/>
    </row>
    <row r="178" spans="1:33">
      <c r="A178" s="2">
        <v>177</v>
      </c>
      <c r="B178" s="61">
        <f t="shared" si="48"/>
        <v>44738</v>
      </c>
      <c r="C178" s="2">
        <f t="shared" si="49"/>
        <v>26</v>
      </c>
      <c r="D178" s="2">
        <f t="shared" si="50"/>
        <v>24</v>
      </c>
      <c r="E178" s="2" cm="1">
        <f t="array" ref="E178">INDEX(Kalender,C178,D178)</f>
        <v>26</v>
      </c>
      <c r="F178" s="2">
        <f>COUNTIF(E$2:E178,E178)-1</f>
        <v>1</v>
      </c>
      <c r="G178" s="2" t="str" cm="1">
        <f t="array" ref="G178">IF(YEAR(B178)=N('Kalender-Kehrwoche'!$D$7),INDEX(Person,E178,1),"")&amp;";;;;;;;"</f>
        <v>Wohnung 3; Dritter; mal;sehen;;;;;;;</v>
      </c>
      <c r="H178" s="2" t="str" cm="1">
        <f t="array" ref="H178">TRIM(IFERROR(INDEX(J178:AC178,1,F178*3+1),""))&amp;" "</f>
        <v xml:space="preserve">Dritter </v>
      </c>
      <c r="I178" s="2">
        <f t="shared" si="51"/>
        <v>10</v>
      </c>
      <c r="J178" s="2" t="str">
        <f t="shared" si="52"/>
        <v>Wohnung 3</v>
      </c>
      <c r="K178" s="2" t="str">
        <f t="shared" si="53"/>
        <v xml:space="preserve"> Dritter; mal;sehen;;;;;;;</v>
      </c>
      <c r="L178" s="2">
        <f t="shared" si="54"/>
        <v>9</v>
      </c>
      <c r="M178" s="2" t="str">
        <f t="shared" si="55"/>
        <v xml:space="preserve"> Dritter</v>
      </c>
      <c r="N178" s="2" t="str">
        <f t="shared" si="56"/>
        <v xml:space="preserve"> mal;sehen;;;;;;;</v>
      </c>
      <c r="O178" s="2">
        <f t="shared" si="57"/>
        <v>5</v>
      </c>
      <c r="P178" s="2" t="str">
        <f t="shared" si="58"/>
        <v xml:space="preserve"> mal</v>
      </c>
      <c r="Q178" s="2" t="str">
        <f t="shared" si="59"/>
        <v>sehen;;;;;;;</v>
      </c>
      <c r="R178" s="2">
        <f t="shared" si="60"/>
        <v>6</v>
      </c>
      <c r="S178" s="2" t="str">
        <f t="shared" si="61"/>
        <v>sehen</v>
      </c>
      <c r="T178" s="2" t="str">
        <f t="shared" si="62"/>
        <v>;;;;;;</v>
      </c>
      <c r="U178" s="2">
        <f t="shared" si="63"/>
        <v>1</v>
      </c>
      <c r="V178" s="2" t="str">
        <f t="shared" si="64"/>
        <v/>
      </c>
      <c r="W178" s="2" t="str">
        <f t="shared" si="65"/>
        <v>;;;;;</v>
      </c>
      <c r="X178" s="2">
        <f t="shared" si="66"/>
        <v>1</v>
      </c>
      <c r="Y178" s="2" t="str">
        <f t="shared" si="67"/>
        <v/>
      </c>
      <c r="Z178" s="2" t="str">
        <f t="shared" si="68"/>
        <v>;;;;</v>
      </c>
      <c r="AA178" s="2">
        <f t="shared" si="69"/>
        <v>1</v>
      </c>
      <c r="AB178" s="2" t="str">
        <f t="shared" si="70"/>
        <v/>
      </c>
      <c r="AC178" s="2" t="str">
        <f t="shared" si="71"/>
        <v>;;;</v>
      </c>
      <c r="AD178" s="2"/>
      <c r="AE178" s="2"/>
      <c r="AF178" s="2"/>
      <c r="AG178" s="2"/>
    </row>
    <row r="179" spans="1:33">
      <c r="A179" s="2">
        <v>178</v>
      </c>
      <c r="B179" s="61">
        <f t="shared" si="48"/>
        <v>44739</v>
      </c>
      <c r="C179" s="2">
        <f t="shared" si="49"/>
        <v>27</v>
      </c>
      <c r="D179" s="2">
        <f t="shared" si="50"/>
        <v>24</v>
      </c>
      <c r="E179" s="2" cm="1">
        <f t="array" ref="E179">INDEX(Kalender,C179,D179)</f>
        <v>26</v>
      </c>
      <c r="F179" s="2">
        <f>COUNTIF(E$2:E179,E179)-1</f>
        <v>2</v>
      </c>
      <c r="G179" s="2" t="str" cm="1">
        <f t="array" ref="G179">IF(YEAR(B179)=N('Kalender-Kehrwoche'!$D$7),INDEX(Person,E179,1),"")&amp;";;;;;;;"</f>
        <v>Wohnung 3; Dritter; mal;sehen;;;;;;;</v>
      </c>
      <c r="H179" s="2" t="str" cm="1">
        <f t="array" ref="H179">TRIM(IFERROR(INDEX(J179:AC179,1,F179*3+1),""))&amp;" "</f>
        <v xml:space="preserve">mal </v>
      </c>
      <c r="I179" s="2">
        <f t="shared" si="51"/>
        <v>10</v>
      </c>
      <c r="J179" s="2" t="str">
        <f t="shared" si="52"/>
        <v>Wohnung 3</v>
      </c>
      <c r="K179" s="2" t="str">
        <f t="shared" si="53"/>
        <v xml:space="preserve"> Dritter; mal;sehen;;;;;;;</v>
      </c>
      <c r="L179" s="2">
        <f t="shared" si="54"/>
        <v>9</v>
      </c>
      <c r="M179" s="2" t="str">
        <f t="shared" si="55"/>
        <v xml:space="preserve"> Dritter</v>
      </c>
      <c r="N179" s="2" t="str">
        <f t="shared" si="56"/>
        <v xml:space="preserve"> mal;sehen;;;;;;;</v>
      </c>
      <c r="O179" s="2">
        <f t="shared" si="57"/>
        <v>5</v>
      </c>
      <c r="P179" s="2" t="str">
        <f t="shared" si="58"/>
        <v xml:space="preserve"> mal</v>
      </c>
      <c r="Q179" s="2" t="str">
        <f t="shared" si="59"/>
        <v>sehen;;;;;;;</v>
      </c>
      <c r="R179" s="2">
        <f t="shared" si="60"/>
        <v>6</v>
      </c>
      <c r="S179" s="2" t="str">
        <f t="shared" si="61"/>
        <v>sehen</v>
      </c>
      <c r="T179" s="2" t="str">
        <f t="shared" si="62"/>
        <v>;;;;;;</v>
      </c>
      <c r="U179" s="2">
        <f t="shared" si="63"/>
        <v>1</v>
      </c>
      <c r="V179" s="2" t="str">
        <f t="shared" si="64"/>
        <v/>
      </c>
      <c r="W179" s="2" t="str">
        <f t="shared" si="65"/>
        <v>;;;;;</v>
      </c>
      <c r="X179" s="2">
        <f t="shared" si="66"/>
        <v>1</v>
      </c>
      <c r="Y179" s="2" t="str">
        <f t="shared" si="67"/>
        <v/>
      </c>
      <c r="Z179" s="2" t="str">
        <f t="shared" si="68"/>
        <v>;;;;</v>
      </c>
      <c r="AA179" s="2">
        <f t="shared" si="69"/>
        <v>1</v>
      </c>
      <c r="AB179" s="2" t="str">
        <f t="shared" si="70"/>
        <v/>
      </c>
      <c r="AC179" s="2" t="str">
        <f t="shared" si="71"/>
        <v>;;;</v>
      </c>
      <c r="AD179" s="2"/>
      <c r="AE179" s="2"/>
      <c r="AF179" s="2"/>
      <c r="AG179" s="2"/>
    </row>
    <row r="180" spans="1:33">
      <c r="A180" s="2">
        <v>179</v>
      </c>
      <c r="B180" s="61">
        <f t="shared" si="48"/>
        <v>44740</v>
      </c>
      <c r="C180" s="2">
        <f t="shared" si="49"/>
        <v>28</v>
      </c>
      <c r="D180" s="2">
        <f t="shared" si="50"/>
        <v>24</v>
      </c>
      <c r="E180" s="2" cm="1">
        <f t="array" ref="E180">INDEX(Kalender,C180,D180)</f>
        <v>26</v>
      </c>
      <c r="F180" s="2">
        <f>COUNTIF(E$2:E180,E180)-1</f>
        <v>3</v>
      </c>
      <c r="G180" s="2" t="str" cm="1">
        <f t="array" ref="G180">IF(YEAR(B180)=N('Kalender-Kehrwoche'!$D$7),INDEX(Person,E180,1),"")&amp;";;;;;;;"</f>
        <v>Wohnung 3; Dritter; mal;sehen;;;;;;;</v>
      </c>
      <c r="H180" s="2" t="str" cm="1">
        <f t="array" ref="H180">TRIM(IFERROR(INDEX(J180:AC180,1,F180*3+1),""))&amp;" "</f>
        <v xml:space="preserve">sehen </v>
      </c>
      <c r="I180" s="2">
        <f t="shared" si="51"/>
        <v>10</v>
      </c>
      <c r="J180" s="2" t="str">
        <f t="shared" si="52"/>
        <v>Wohnung 3</v>
      </c>
      <c r="K180" s="2" t="str">
        <f t="shared" si="53"/>
        <v xml:space="preserve"> Dritter; mal;sehen;;;;;;;</v>
      </c>
      <c r="L180" s="2">
        <f t="shared" si="54"/>
        <v>9</v>
      </c>
      <c r="M180" s="2" t="str">
        <f t="shared" si="55"/>
        <v xml:space="preserve"> Dritter</v>
      </c>
      <c r="N180" s="2" t="str">
        <f t="shared" si="56"/>
        <v xml:space="preserve"> mal;sehen;;;;;;;</v>
      </c>
      <c r="O180" s="2">
        <f t="shared" si="57"/>
        <v>5</v>
      </c>
      <c r="P180" s="2" t="str">
        <f t="shared" si="58"/>
        <v xml:space="preserve"> mal</v>
      </c>
      <c r="Q180" s="2" t="str">
        <f t="shared" si="59"/>
        <v>sehen;;;;;;;</v>
      </c>
      <c r="R180" s="2">
        <f t="shared" si="60"/>
        <v>6</v>
      </c>
      <c r="S180" s="2" t="str">
        <f t="shared" si="61"/>
        <v>sehen</v>
      </c>
      <c r="T180" s="2" t="str">
        <f t="shared" si="62"/>
        <v>;;;;;;</v>
      </c>
      <c r="U180" s="2">
        <f t="shared" si="63"/>
        <v>1</v>
      </c>
      <c r="V180" s="2" t="str">
        <f t="shared" si="64"/>
        <v/>
      </c>
      <c r="W180" s="2" t="str">
        <f t="shared" si="65"/>
        <v>;;;;;</v>
      </c>
      <c r="X180" s="2">
        <f t="shared" si="66"/>
        <v>1</v>
      </c>
      <c r="Y180" s="2" t="str">
        <f t="shared" si="67"/>
        <v/>
      </c>
      <c r="Z180" s="2" t="str">
        <f t="shared" si="68"/>
        <v>;;;;</v>
      </c>
      <c r="AA180" s="2">
        <f t="shared" si="69"/>
        <v>1</v>
      </c>
      <c r="AB180" s="2" t="str">
        <f t="shared" si="70"/>
        <v/>
      </c>
      <c r="AC180" s="2" t="str">
        <f t="shared" si="71"/>
        <v>;;;</v>
      </c>
      <c r="AD180" s="2"/>
      <c r="AE180" s="2"/>
      <c r="AF180" s="2"/>
      <c r="AG180" s="2"/>
    </row>
    <row r="181" spans="1:33">
      <c r="A181" s="2">
        <v>180</v>
      </c>
      <c r="B181" s="61">
        <f t="shared" si="48"/>
        <v>44741</v>
      </c>
      <c r="C181" s="2">
        <f t="shared" si="49"/>
        <v>29</v>
      </c>
      <c r="D181" s="2">
        <f t="shared" si="50"/>
        <v>24</v>
      </c>
      <c r="E181" s="2" cm="1">
        <f t="array" ref="E181">INDEX(Kalender,C181,D181)</f>
        <v>26</v>
      </c>
      <c r="F181" s="2">
        <f>COUNTIF(E$2:E181,E181)-1</f>
        <v>4</v>
      </c>
      <c r="G181" s="2" t="str" cm="1">
        <f t="array" ref="G181">IF(YEAR(B181)=N('Kalender-Kehrwoche'!$D$7),INDEX(Person,E181,1),"")&amp;";;;;;;;"</f>
        <v>Wohnung 3; Dritter; mal;sehen;;;;;;;</v>
      </c>
      <c r="H181" s="2" t="str" cm="1">
        <f t="array" ref="H181">TRIM(IFERROR(INDEX(J181:AC181,1,F181*3+1),""))&amp;" "</f>
        <v xml:space="preserve"> </v>
      </c>
      <c r="I181" s="2">
        <f t="shared" si="51"/>
        <v>10</v>
      </c>
      <c r="J181" s="2" t="str">
        <f t="shared" si="52"/>
        <v>Wohnung 3</v>
      </c>
      <c r="K181" s="2" t="str">
        <f t="shared" si="53"/>
        <v xml:space="preserve"> Dritter; mal;sehen;;;;;;;</v>
      </c>
      <c r="L181" s="2">
        <f t="shared" si="54"/>
        <v>9</v>
      </c>
      <c r="M181" s="2" t="str">
        <f t="shared" si="55"/>
        <v xml:space="preserve"> Dritter</v>
      </c>
      <c r="N181" s="2" t="str">
        <f t="shared" si="56"/>
        <v xml:space="preserve"> mal;sehen;;;;;;;</v>
      </c>
      <c r="O181" s="2">
        <f t="shared" si="57"/>
        <v>5</v>
      </c>
      <c r="P181" s="2" t="str">
        <f t="shared" si="58"/>
        <v xml:space="preserve"> mal</v>
      </c>
      <c r="Q181" s="2" t="str">
        <f t="shared" si="59"/>
        <v>sehen;;;;;;;</v>
      </c>
      <c r="R181" s="2">
        <f t="shared" si="60"/>
        <v>6</v>
      </c>
      <c r="S181" s="2" t="str">
        <f t="shared" si="61"/>
        <v>sehen</v>
      </c>
      <c r="T181" s="2" t="str">
        <f t="shared" si="62"/>
        <v>;;;;;;</v>
      </c>
      <c r="U181" s="2">
        <f t="shared" si="63"/>
        <v>1</v>
      </c>
      <c r="V181" s="2" t="str">
        <f t="shared" si="64"/>
        <v/>
      </c>
      <c r="W181" s="2" t="str">
        <f t="shared" si="65"/>
        <v>;;;;;</v>
      </c>
      <c r="X181" s="2">
        <f t="shared" si="66"/>
        <v>1</v>
      </c>
      <c r="Y181" s="2" t="str">
        <f t="shared" si="67"/>
        <v/>
      </c>
      <c r="Z181" s="2" t="str">
        <f t="shared" si="68"/>
        <v>;;;;</v>
      </c>
      <c r="AA181" s="2">
        <f t="shared" si="69"/>
        <v>1</v>
      </c>
      <c r="AB181" s="2" t="str">
        <f t="shared" si="70"/>
        <v/>
      </c>
      <c r="AC181" s="2" t="str">
        <f t="shared" si="71"/>
        <v>;;;</v>
      </c>
      <c r="AD181" s="2"/>
      <c r="AE181" s="2"/>
      <c r="AF181" s="2"/>
      <c r="AG181" s="2"/>
    </row>
    <row r="182" spans="1:33">
      <c r="A182" s="2">
        <v>181</v>
      </c>
      <c r="B182" s="61">
        <f t="shared" si="48"/>
        <v>44742</v>
      </c>
      <c r="C182" s="2">
        <f t="shared" si="49"/>
        <v>30</v>
      </c>
      <c r="D182" s="2">
        <f t="shared" si="50"/>
        <v>24</v>
      </c>
      <c r="E182" s="2" cm="1">
        <f t="array" ref="E182">INDEX(Kalender,C182,D182)</f>
        <v>26</v>
      </c>
      <c r="F182" s="2">
        <f>COUNTIF(E$2:E182,E182)-1</f>
        <v>5</v>
      </c>
      <c r="G182" s="2" t="str" cm="1">
        <f t="array" ref="G182">IF(YEAR(B182)=N('Kalender-Kehrwoche'!$D$7),INDEX(Person,E182,1),"")&amp;";;;;;;;"</f>
        <v>Wohnung 3; Dritter; mal;sehen;;;;;;;</v>
      </c>
      <c r="H182" s="2" t="str" cm="1">
        <f t="array" ref="H182">TRIM(IFERROR(INDEX(J182:AC182,1,F182*3+1),""))&amp;" "</f>
        <v xml:space="preserve"> </v>
      </c>
      <c r="I182" s="2">
        <f t="shared" si="51"/>
        <v>10</v>
      </c>
      <c r="J182" s="2" t="str">
        <f t="shared" si="52"/>
        <v>Wohnung 3</v>
      </c>
      <c r="K182" s="2" t="str">
        <f t="shared" si="53"/>
        <v xml:space="preserve"> Dritter; mal;sehen;;;;;;;</v>
      </c>
      <c r="L182" s="2">
        <f t="shared" si="54"/>
        <v>9</v>
      </c>
      <c r="M182" s="2" t="str">
        <f t="shared" si="55"/>
        <v xml:space="preserve"> Dritter</v>
      </c>
      <c r="N182" s="2" t="str">
        <f t="shared" si="56"/>
        <v xml:space="preserve"> mal;sehen;;;;;;;</v>
      </c>
      <c r="O182" s="2">
        <f t="shared" si="57"/>
        <v>5</v>
      </c>
      <c r="P182" s="2" t="str">
        <f t="shared" si="58"/>
        <v xml:space="preserve"> mal</v>
      </c>
      <c r="Q182" s="2" t="str">
        <f t="shared" si="59"/>
        <v>sehen;;;;;;;</v>
      </c>
      <c r="R182" s="2">
        <f t="shared" si="60"/>
        <v>6</v>
      </c>
      <c r="S182" s="2" t="str">
        <f t="shared" si="61"/>
        <v>sehen</v>
      </c>
      <c r="T182" s="2" t="str">
        <f t="shared" si="62"/>
        <v>;;;;;;</v>
      </c>
      <c r="U182" s="2">
        <f t="shared" si="63"/>
        <v>1</v>
      </c>
      <c r="V182" s="2" t="str">
        <f t="shared" si="64"/>
        <v/>
      </c>
      <c r="W182" s="2" t="str">
        <f t="shared" si="65"/>
        <v>;;;;;</v>
      </c>
      <c r="X182" s="2">
        <f t="shared" si="66"/>
        <v>1</v>
      </c>
      <c r="Y182" s="2" t="str">
        <f t="shared" si="67"/>
        <v/>
      </c>
      <c r="Z182" s="2" t="str">
        <f t="shared" si="68"/>
        <v>;;;;</v>
      </c>
      <c r="AA182" s="2">
        <f t="shared" si="69"/>
        <v>1</v>
      </c>
      <c r="AB182" s="2" t="str">
        <f t="shared" si="70"/>
        <v/>
      </c>
      <c r="AC182" s="2" t="str">
        <f t="shared" si="71"/>
        <v>;;;</v>
      </c>
      <c r="AD182" s="2"/>
      <c r="AE182" s="2"/>
      <c r="AF182" s="2"/>
      <c r="AG182" s="2"/>
    </row>
    <row r="183" spans="1:33">
      <c r="A183" s="2">
        <v>182</v>
      </c>
      <c r="B183" s="61">
        <f t="shared" si="48"/>
        <v>44743</v>
      </c>
      <c r="C183" s="2">
        <f t="shared" si="49"/>
        <v>1</v>
      </c>
      <c r="D183" s="2">
        <f t="shared" si="50"/>
        <v>28</v>
      </c>
      <c r="E183" s="2" cm="1">
        <f t="array" ref="E183">INDEX(Kalender,C183,D183)</f>
        <v>26</v>
      </c>
      <c r="F183" s="2">
        <f>COUNTIF(E$2:E183,E183)-1</f>
        <v>6</v>
      </c>
      <c r="G183" s="2" t="str" cm="1">
        <f t="array" ref="G183">IF(YEAR(B183)=N('Kalender-Kehrwoche'!$D$7),INDEX(Person,E183,1),"")&amp;";;;;;;;"</f>
        <v>Wohnung 3; Dritter; mal;sehen;;;;;;;</v>
      </c>
      <c r="H183" s="2" t="str" cm="1">
        <f t="array" ref="H183">TRIM(IFERROR(INDEX(J183:AC183,1,F183*3+1),""))&amp;" "</f>
        <v xml:space="preserve"> </v>
      </c>
      <c r="I183" s="2">
        <f t="shared" si="51"/>
        <v>10</v>
      </c>
      <c r="J183" s="2" t="str">
        <f t="shared" si="52"/>
        <v>Wohnung 3</v>
      </c>
      <c r="K183" s="2" t="str">
        <f t="shared" si="53"/>
        <v xml:space="preserve"> Dritter; mal;sehen;;;;;;;</v>
      </c>
      <c r="L183" s="2">
        <f t="shared" si="54"/>
        <v>9</v>
      </c>
      <c r="M183" s="2" t="str">
        <f t="shared" si="55"/>
        <v xml:space="preserve"> Dritter</v>
      </c>
      <c r="N183" s="2" t="str">
        <f t="shared" si="56"/>
        <v xml:space="preserve"> mal;sehen;;;;;;;</v>
      </c>
      <c r="O183" s="2">
        <f t="shared" si="57"/>
        <v>5</v>
      </c>
      <c r="P183" s="2" t="str">
        <f t="shared" si="58"/>
        <v xml:space="preserve"> mal</v>
      </c>
      <c r="Q183" s="2" t="str">
        <f t="shared" si="59"/>
        <v>sehen;;;;;;;</v>
      </c>
      <c r="R183" s="2">
        <f t="shared" si="60"/>
        <v>6</v>
      </c>
      <c r="S183" s="2" t="str">
        <f t="shared" si="61"/>
        <v>sehen</v>
      </c>
      <c r="T183" s="2" t="str">
        <f t="shared" si="62"/>
        <v>;;;;;;</v>
      </c>
      <c r="U183" s="2">
        <f t="shared" si="63"/>
        <v>1</v>
      </c>
      <c r="V183" s="2" t="str">
        <f t="shared" si="64"/>
        <v/>
      </c>
      <c r="W183" s="2" t="str">
        <f t="shared" si="65"/>
        <v>;;;;;</v>
      </c>
      <c r="X183" s="2">
        <f t="shared" si="66"/>
        <v>1</v>
      </c>
      <c r="Y183" s="2" t="str">
        <f t="shared" si="67"/>
        <v/>
      </c>
      <c r="Z183" s="2" t="str">
        <f t="shared" si="68"/>
        <v>;;;;</v>
      </c>
      <c r="AA183" s="2">
        <f t="shared" si="69"/>
        <v>1</v>
      </c>
      <c r="AB183" s="2" t="str">
        <f t="shared" si="70"/>
        <v/>
      </c>
      <c r="AC183" s="2" t="str">
        <f t="shared" si="71"/>
        <v>;;;</v>
      </c>
      <c r="AD183" s="2"/>
      <c r="AE183" s="2"/>
      <c r="AF183" s="2"/>
      <c r="AG183" s="2"/>
    </row>
    <row r="184" spans="1:33">
      <c r="A184" s="2">
        <v>183</v>
      </c>
      <c r="B184" s="61">
        <f t="shared" si="48"/>
        <v>44744</v>
      </c>
      <c r="C184" s="2">
        <f t="shared" si="49"/>
        <v>2</v>
      </c>
      <c r="D184" s="2">
        <f t="shared" si="50"/>
        <v>28</v>
      </c>
      <c r="E184" s="2" cm="1">
        <f t="array" ref="E184">INDEX(Kalender,C184,D184)</f>
        <v>27</v>
      </c>
      <c r="F184" s="2">
        <f>COUNTIF(E$2:E184,E184)-1</f>
        <v>0</v>
      </c>
      <c r="G184" s="2" t="str" cm="1">
        <f t="array" ref="G184">IF(YEAR(B184)=N('Kalender-Kehrwoche'!$D$7),INDEX(Person,E184,1),"")&amp;";;;;;;;"</f>
        <v>WHG-01; Thomann; Gerhard;;;;;;;</v>
      </c>
      <c r="H184" s="2" t="str" cm="1">
        <f t="array" ref="H184">TRIM(IFERROR(INDEX(J184:AC184,1,F184*3+1),""))&amp;" "</f>
        <v xml:space="preserve">WHG-01 </v>
      </c>
      <c r="I184" s="2">
        <f t="shared" si="51"/>
        <v>7</v>
      </c>
      <c r="J184" s="2" t="str">
        <f t="shared" si="52"/>
        <v>WHG-01</v>
      </c>
      <c r="K184" s="2" t="str">
        <f t="shared" si="53"/>
        <v xml:space="preserve"> Thomann; Gerhard;;;;;;;</v>
      </c>
      <c r="L184" s="2">
        <f t="shared" si="54"/>
        <v>9</v>
      </c>
      <c r="M184" s="2" t="str">
        <f t="shared" si="55"/>
        <v xml:space="preserve"> Thomann</v>
      </c>
      <c r="N184" s="2" t="str">
        <f t="shared" si="56"/>
        <v xml:space="preserve"> Gerhard;;;;;;;</v>
      </c>
      <c r="O184" s="2">
        <f t="shared" si="57"/>
        <v>9</v>
      </c>
      <c r="P184" s="2" t="str">
        <f t="shared" si="58"/>
        <v xml:space="preserve"> Gerhard</v>
      </c>
      <c r="Q184" s="2" t="str">
        <f t="shared" si="59"/>
        <v>;;;;;;</v>
      </c>
      <c r="R184" s="2">
        <f t="shared" si="60"/>
        <v>1</v>
      </c>
      <c r="S184" s="2" t="str">
        <f t="shared" si="61"/>
        <v/>
      </c>
      <c r="T184" s="2" t="str">
        <f t="shared" si="62"/>
        <v>;;;;;</v>
      </c>
      <c r="U184" s="2">
        <f t="shared" si="63"/>
        <v>1</v>
      </c>
      <c r="V184" s="2" t="str">
        <f t="shared" si="64"/>
        <v/>
      </c>
      <c r="W184" s="2" t="str">
        <f t="shared" si="65"/>
        <v>;;;;</v>
      </c>
      <c r="X184" s="2">
        <f t="shared" si="66"/>
        <v>1</v>
      </c>
      <c r="Y184" s="2" t="str">
        <f t="shared" si="67"/>
        <v/>
      </c>
      <c r="Z184" s="2" t="str">
        <f t="shared" si="68"/>
        <v>;;;</v>
      </c>
      <c r="AA184" s="2">
        <f t="shared" si="69"/>
        <v>1</v>
      </c>
      <c r="AB184" s="2" t="str">
        <f t="shared" si="70"/>
        <v/>
      </c>
      <c r="AC184" s="2" t="str">
        <f t="shared" si="71"/>
        <v>;;</v>
      </c>
      <c r="AD184" s="2"/>
      <c r="AE184" s="2"/>
      <c r="AF184" s="2"/>
      <c r="AG184" s="2"/>
    </row>
    <row r="185" spans="1:33">
      <c r="A185" s="2">
        <v>184</v>
      </c>
      <c r="B185" s="61">
        <f t="shared" si="48"/>
        <v>44745</v>
      </c>
      <c r="C185" s="2">
        <f t="shared" si="49"/>
        <v>3</v>
      </c>
      <c r="D185" s="2">
        <f t="shared" si="50"/>
        <v>28</v>
      </c>
      <c r="E185" s="2" cm="1">
        <f t="array" ref="E185">INDEX(Kalender,C185,D185)</f>
        <v>27</v>
      </c>
      <c r="F185" s="2">
        <f>COUNTIF(E$2:E185,E185)-1</f>
        <v>1</v>
      </c>
      <c r="G185" s="2" t="str" cm="1">
        <f t="array" ref="G185">IF(YEAR(B185)=N('Kalender-Kehrwoche'!$D$7),INDEX(Person,E185,1),"")&amp;";;;;;;;"</f>
        <v>WHG-01; Thomann; Gerhard;;;;;;;</v>
      </c>
      <c r="H185" s="2" t="str" cm="1">
        <f t="array" ref="H185">TRIM(IFERROR(INDEX(J185:AC185,1,F185*3+1),""))&amp;" "</f>
        <v xml:space="preserve">Thomann </v>
      </c>
      <c r="I185" s="2">
        <f t="shared" si="51"/>
        <v>7</v>
      </c>
      <c r="J185" s="2" t="str">
        <f t="shared" si="52"/>
        <v>WHG-01</v>
      </c>
      <c r="K185" s="2" t="str">
        <f t="shared" si="53"/>
        <v xml:space="preserve"> Thomann; Gerhard;;;;;;;</v>
      </c>
      <c r="L185" s="2">
        <f t="shared" si="54"/>
        <v>9</v>
      </c>
      <c r="M185" s="2" t="str">
        <f t="shared" si="55"/>
        <v xml:space="preserve"> Thomann</v>
      </c>
      <c r="N185" s="2" t="str">
        <f t="shared" si="56"/>
        <v xml:space="preserve"> Gerhard;;;;;;;</v>
      </c>
      <c r="O185" s="2">
        <f t="shared" si="57"/>
        <v>9</v>
      </c>
      <c r="P185" s="2" t="str">
        <f t="shared" si="58"/>
        <v xml:space="preserve"> Gerhard</v>
      </c>
      <c r="Q185" s="2" t="str">
        <f t="shared" si="59"/>
        <v>;;;;;;</v>
      </c>
      <c r="R185" s="2">
        <f t="shared" si="60"/>
        <v>1</v>
      </c>
      <c r="S185" s="2" t="str">
        <f t="shared" si="61"/>
        <v/>
      </c>
      <c r="T185" s="2" t="str">
        <f t="shared" si="62"/>
        <v>;;;;;</v>
      </c>
      <c r="U185" s="2">
        <f t="shared" si="63"/>
        <v>1</v>
      </c>
      <c r="V185" s="2" t="str">
        <f t="shared" si="64"/>
        <v/>
      </c>
      <c r="W185" s="2" t="str">
        <f t="shared" si="65"/>
        <v>;;;;</v>
      </c>
      <c r="X185" s="2">
        <f t="shared" si="66"/>
        <v>1</v>
      </c>
      <c r="Y185" s="2" t="str">
        <f t="shared" si="67"/>
        <v/>
      </c>
      <c r="Z185" s="2" t="str">
        <f t="shared" si="68"/>
        <v>;;;</v>
      </c>
      <c r="AA185" s="2">
        <f t="shared" si="69"/>
        <v>1</v>
      </c>
      <c r="AB185" s="2" t="str">
        <f t="shared" si="70"/>
        <v/>
      </c>
      <c r="AC185" s="2" t="str">
        <f t="shared" si="71"/>
        <v>;;</v>
      </c>
      <c r="AD185" s="2"/>
      <c r="AE185" s="2"/>
      <c r="AF185" s="2"/>
      <c r="AG185" s="2"/>
    </row>
    <row r="186" spans="1:33">
      <c r="A186" s="2">
        <v>185</v>
      </c>
      <c r="B186" s="61">
        <f t="shared" si="48"/>
        <v>44746</v>
      </c>
      <c r="C186" s="2">
        <f t="shared" si="49"/>
        <v>4</v>
      </c>
      <c r="D186" s="2">
        <f t="shared" si="50"/>
        <v>28</v>
      </c>
      <c r="E186" s="2" cm="1">
        <f t="array" ref="E186">INDEX(Kalender,C186,D186)</f>
        <v>27</v>
      </c>
      <c r="F186" s="2">
        <f>COUNTIF(E$2:E186,E186)-1</f>
        <v>2</v>
      </c>
      <c r="G186" s="2" t="str" cm="1">
        <f t="array" ref="G186">IF(YEAR(B186)=N('Kalender-Kehrwoche'!$D$7),INDEX(Person,E186,1),"")&amp;";;;;;;;"</f>
        <v>WHG-01; Thomann; Gerhard;;;;;;;</v>
      </c>
      <c r="H186" s="2" t="str" cm="1">
        <f t="array" ref="H186">TRIM(IFERROR(INDEX(J186:AC186,1,F186*3+1),""))&amp;" "</f>
        <v xml:space="preserve">Gerhard </v>
      </c>
      <c r="I186" s="2">
        <f t="shared" si="51"/>
        <v>7</v>
      </c>
      <c r="J186" s="2" t="str">
        <f t="shared" si="52"/>
        <v>WHG-01</v>
      </c>
      <c r="K186" s="2" t="str">
        <f t="shared" si="53"/>
        <v xml:space="preserve"> Thomann; Gerhard;;;;;;;</v>
      </c>
      <c r="L186" s="2">
        <f t="shared" si="54"/>
        <v>9</v>
      </c>
      <c r="M186" s="2" t="str">
        <f t="shared" si="55"/>
        <v xml:space="preserve"> Thomann</v>
      </c>
      <c r="N186" s="2" t="str">
        <f t="shared" si="56"/>
        <v xml:space="preserve"> Gerhard;;;;;;;</v>
      </c>
      <c r="O186" s="2">
        <f t="shared" si="57"/>
        <v>9</v>
      </c>
      <c r="P186" s="2" t="str">
        <f t="shared" si="58"/>
        <v xml:space="preserve"> Gerhard</v>
      </c>
      <c r="Q186" s="2" t="str">
        <f t="shared" si="59"/>
        <v>;;;;;;</v>
      </c>
      <c r="R186" s="2">
        <f t="shared" si="60"/>
        <v>1</v>
      </c>
      <c r="S186" s="2" t="str">
        <f t="shared" si="61"/>
        <v/>
      </c>
      <c r="T186" s="2" t="str">
        <f t="shared" si="62"/>
        <v>;;;;;</v>
      </c>
      <c r="U186" s="2">
        <f t="shared" si="63"/>
        <v>1</v>
      </c>
      <c r="V186" s="2" t="str">
        <f t="shared" si="64"/>
        <v/>
      </c>
      <c r="W186" s="2" t="str">
        <f t="shared" si="65"/>
        <v>;;;;</v>
      </c>
      <c r="X186" s="2">
        <f t="shared" si="66"/>
        <v>1</v>
      </c>
      <c r="Y186" s="2" t="str">
        <f t="shared" si="67"/>
        <v/>
      </c>
      <c r="Z186" s="2" t="str">
        <f t="shared" si="68"/>
        <v>;;;</v>
      </c>
      <c r="AA186" s="2">
        <f t="shared" si="69"/>
        <v>1</v>
      </c>
      <c r="AB186" s="2" t="str">
        <f t="shared" si="70"/>
        <v/>
      </c>
      <c r="AC186" s="2" t="str">
        <f t="shared" si="71"/>
        <v>;;</v>
      </c>
      <c r="AD186" s="2"/>
      <c r="AE186" s="2"/>
      <c r="AF186" s="2"/>
      <c r="AG186" s="2"/>
    </row>
    <row r="187" spans="1:33">
      <c r="A187" s="2">
        <v>186</v>
      </c>
      <c r="B187" s="61">
        <f t="shared" si="48"/>
        <v>44747</v>
      </c>
      <c r="C187" s="2">
        <f t="shared" si="49"/>
        <v>5</v>
      </c>
      <c r="D187" s="2">
        <f t="shared" si="50"/>
        <v>28</v>
      </c>
      <c r="E187" s="2" cm="1">
        <f t="array" ref="E187">INDEX(Kalender,C187,D187)</f>
        <v>27</v>
      </c>
      <c r="F187" s="2">
        <f>COUNTIF(E$2:E187,E187)-1</f>
        <v>3</v>
      </c>
      <c r="G187" s="2" t="str" cm="1">
        <f t="array" ref="G187">IF(YEAR(B187)=N('Kalender-Kehrwoche'!$D$7),INDEX(Person,E187,1),"")&amp;";;;;;;;"</f>
        <v>WHG-01; Thomann; Gerhard;;;;;;;</v>
      </c>
      <c r="H187" s="2" t="str" cm="1">
        <f t="array" ref="H187">TRIM(IFERROR(INDEX(J187:AC187,1,F187*3+1),""))&amp;" "</f>
        <v xml:space="preserve"> </v>
      </c>
      <c r="I187" s="2">
        <f t="shared" si="51"/>
        <v>7</v>
      </c>
      <c r="J187" s="2" t="str">
        <f t="shared" si="52"/>
        <v>WHG-01</v>
      </c>
      <c r="K187" s="2" t="str">
        <f t="shared" si="53"/>
        <v xml:space="preserve"> Thomann; Gerhard;;;;;;;</v>
      </c>
      <c r="L187" s="2">
        <f t="shared" si="54"/>
        <v>9</v>
      </c>
      <c r="M187" s="2" t="str">
        <f t="shared" si="55"/>
        <v xml:space="preserve"> Thomann</v>
      </c>
      <c r="N187" s="2" t="str">
        <f t="shared" si="56"/>
        <v xml:space="preserve"> Gerhard;;;;;;;</v>
      </c>
      <c r="O187" s="2">
        <f t="shared" si="57"/>
        <v>9</v>
      </c>
      <c r="P187" s="2" t="str">
        <f t="shared" si="58"/>
        <v xml:space="preserve"> Gerhard</v>
      </c>
      <c r="Q187" s="2" t="str">
        <f t="shared" si="59"/>
        <v>;;;;;;</v>
      </c>
      <c r="R187" s="2">
        <f t="shared" si="60"/>
        <v>1</v>
      </c>
      <c r="S187" s="2" t="str">
        <f t="shared" si="61"/>
        <v/>
      </c>
      <c r="T187" s="2" t="str">
        <f t="shared" si="62"/>
        <v>;;;;;</v>
      </c>
      <c r="U187" s="2">
        <f t="shared" si="63"/>
        <v>1</v>
      </c>
      <c r="V187" s="2" t="str">
        <f t="shared" si="64"/>
        <v/>
      </c>
      <c r="W187" s="2" t="str">
        <f t="shared" si="65"/>
        <v>;;;;</v>
      </c>
      <c r="X187" s="2">
        <f t="shared" si="66"/>
        <v>1</v>
      </c>
      <c r="Y187" s="2" t="str">
        <f t="shared" si="67"/>
        <v/>
      </c>
      <c r="Z187" s="2" t="str">
        <f t="shared" si="68"/>
        <v>;;;</v>
      </c>
      <c r="AA187" s="2">
        <f t="shared" si="69"/>
        <v>1</v>
      </c>
      <c r="AB187" s="2" t="str">
        <f t="shared" si="70"/>
        <v/>
      </c>
      <c r="AC187" s="2" t="str">
        <f t="shared" si="71"/>
        <v>;;</v>
      </c>
      <c r="AD187" s="2"/>
      <c r="AE187" s="2"/>
      <c r="AF187" s="2"/>
      <c r="AG187" s="2"/>
    </row>
    <row r="188" spans="1:33">
      <c r="A188" s="2">
        <v>187</v>
      </c>
      <c r="B188" s="61">
        <f t="shared" si="48"/>
        <v>44748</v>
      </c>
      <c r="C188" s="2">
        <f t="shared" si="49"/>
        <v>6</v>
      </c>
      <c r="D188" s="2">
        <f t="shared" si="50"/>
        <v>28</v>
      </c>
      <c r="E188" s="2" cm="1">
        <f t="array" ref="E188">INDEX(Kalender,C188,D188)</f>
        <v>27</v>
      </c>
      <c r="F188" s="2">
        <f>COUNTIF(E$2:E188,E188)-1</f>
        <v>4</v>
      </c>
      <c r="G188" s="2" t="str" cm="1">
        <f t="array" ref="G188">IF(YEAR(B188)=N('Kalender-Kehrwoche'!$D$7),INDEX(Person,E188,1),"")&amp;";;;;;;;"</f>
        <v>WHG-01; Thomann; Gerhard;;;;;;;</v>
      </c>
      <c r="H188" s="2" t="str" cm="1">
        <f t="array" ref="H188">TRIM(IFERROR(INDEX(J188:AC188,1,F188*3+1),""))&amp;" "</f>
        <v xml:space="preserve"> </v>
      </c>
      <c r="I188" s="2">
        <f t="shared" si="51"/>
        <v>7</v>
      </c>
      <c r="J188" s="2" t="str">
        <f t="shared" si="52"/>
        <v>WHG-01</v>
      </c>
      <c r="K188" s="2" t="str">
        <f t="shared" si="53"/>
        <v xml:space="preserve"> Thomann; Gerhard;;;;;;;</v>
      </c>
      <c r="L188" s="2">
        <f t="shared" si="54"/>
        <v>9</v>
      </c>
      <c r="M188" s="2" t="str">
        <f t="shared" si="55"/>
        <v xml:space="preserve"> Thomann</v>
      </c>
      <c r="N188" s="2" t="str">
        <f t="shared" si="56"/>
        <v xml:space="preserve"> Gerhard;;;;;;;</v>
      </c>
      <c r="O188" s="2">
        <f t="shared" si="57"/>
        <v>9</v>
      </c>
      <c r="P188" s="2" t="str">
        <f t="shared" si="58"/>
        <v xml:space="preserve"> Gerhard</v>
      </c>
      <c r="Q188" s="2" t="str">
        <f t="shared" si="59"/>
        <v>;;;;;;</v>
      </c>
      <c r="R188" s="2">
        <f t="shared" si="60"/>
        <v>1</v>
      </c>
      <c r="S188" s="2" t="str">
        <f t="shared" si="61"/>
        <v/>
      </c>
      <c r="T188" s="2" t="str">
        <f t="shared" si="62"/>
        <v>;;;;;</v>
      </c>
      <c r="U188" s="2">
        <f t="shared" si="63"/>
        <v>1</v>
      </c>
      <c r="V188" s="2" t="str">
        <f t="shared" si="64"/>
        <v/>
      </c>
      <c r="W188" s="2" t="str">
        <f t="shared" si="65"/>
        <v>;;;;</v>
      </c>
      <c r="X188" s="2">
        <f t="shared" si="66"/>
        <v>1</v>
      </c>
      <c r="Y188" s="2" t="str">
        <f t="shared" si="67"/>
        <v/>
      </c>
      <c r="Z188" s="2" t="str">
        <f t="shared" si="68"/>
        <v>;;;</v>
      </c>
      <c r="AA188" s="2">
        <f t="shared" si="69"/>
        <v>1</v>
      </c>
      <c r="AB188" s="2" t="str">
        <f t="shared" si="70"/>
        <v/>
      </c>
      <c r="AC188" s="2" t="str">
        <f t="shared" si="71"/>
        <v>;;</v>
      </c>
      <c r="AD188" s="2"/>
      <c r="AE188" s="2"/>
      <c r="AF188" s="2"/>
      <c r="AG188" s="2"/>
    </row>
    <row r="189" spans="1:33">
      <c r="A189" s="2">
        <v>188</v>
      </c>
      <c r="B189" s="61">
        <f t="shared" si="48"/>
        <v>44749</v>
      </c>
      <c r="C189" s="2">
        <f t="shared" si="49"/>
        <v>7</v>
      </c>
      <c r="D189" s="2">
        <f t="shared" si="50"/>
        <v>28</v>
      </c>
      <c r="E189" s="2" cm="1">
        <f t="array" ref="E189">INDEX(Kalender,C189,D189)</f>
        <v>27</v>
      </c>
      <c r="F189" s="2">
        <f>COUNTIF(E$2:E189,E189)-1</f>
        <v>5</v>
      </c>
      <c r="G189" s="2" t="str" cm="1">
        <f t="array" ref="G189">IF(YEAR(B189)=N('Kalender-Kehrwoche'!$D$7),INDEX(Person,E189,1),"")&amp;";;;;;;;"</f>
        <v>WHG-01; Thomann; Gerhard;;;;;;;</v>
      </c>
      <c r="H189" s="2" t="str" cm="1">
        <f t="array" ref="H189">TRIM(IFERROR(INDEX(J189:AC189,1,F189*3+1),""))&amp;" "</f>
        <v xml:space="preserve"> </v>
      </c>
      <c r="I189" s="2">
        <f t="shared" si="51"/>
        <v>7</v>
      </c>
      <c r="J189" s="2" t="str">
        <f t="shared" si="52"/>
        <v>WHG-01</v>
      </c>
      <c r="K189" s="2" t="str">
        <f t="shared" si="53"/>
        <v xml:space="preserve"> Thomann; Gerhard;;;;;;;</v>
      </c>
      <c r="L189" s="2">
        <f t="shared" si="54"/>
        <v>9</v>
      </c>
      <c r="M189" s="2" t="str">
        <f t="shared" si="55"/>
        <v xml:space="preserve"> Thomann</v>
      </c>
      <c r="N189" s="2" t="str">
        <f t="shared" si="56"/>
        <v xml:space="preserve"> Gerhard;;;;;;;</v>
      </c>
      <c r="O189" s="2">
        <f t="shared" si="57"/>
        <v>9</v>
      </c>
      <c r="P189" s="2" t="str">
        <f t="shared" si="58"/>
        <v xml:space="preserve"> Gerhard</v>
      </c>
      <c r="Q189" s="2" t="str">
        <f t="shared" si="59"/>
        <v>;;;;;;</v>
      </c>
      <c r="R189" s="2">
        <f t="shared" si="60"/>
        <v>1</v>
      </c>
      <c r="S189" s="2" t="str">
        <f t="shared" si="61"/>
        <v/>
      </c>
      <c r="T189" s="2" t="str">
        <f t="shared" si="62"/>
        <v>;;;;;</v>
      </c>
      <c r="U189" s="2">
        <f t="shared" si="63"/>
        <v>1</v>
      </c>
      <c r="V189" s="2" t="str">
        <f t="shared" si="64"/>
        <v/>
      </c>
      <c r="W189" s="2" t="str">
        <f t="shared" si="65"/>
        <v>;;;;</v>
      </c>
      <c r="X189" s="2">
        <f t="shared" si="66"/>
        <v>1</v>
      </c>
      <c r="Y189" s="2" t="str">
        <f t="shared" si="67"/>
        <v/>
      </c>
      <c r="Z189" s="2" t="str">
        <f t="shared" si="68"/>
        <v>;;;</v>
      </c>
      <c r="AA189" s="2">
        <f t="shared" si="69"/>
        <v>1</v>
      </c>
      <c r="AB189" s="2" t="str">
        <f t="shared" si="70"/>
        <v/>
      </c>
      <c r="AC189" s="2" t="str">
        <f t="shared" si="71"/>
        <v>;;</v>
      </c>
      <c r="AD189" s="2"/>
      <c r="AE189" s="2"/>
      <c r="AF189" s="2"/>
      <c r="AG189" s="2"/>
    </row>
    <row r="190" spans="1:33">
      <c r="A190" s="2">
        <v>189</v>
      </c>
      <c r="B190" s="61">
        <f t="shared" si="48"/>
        <v>44750</v>
      </c>
      <c r="C190" s="2">
        <f t="shared" si="49"/>
        <v>8</v>
      </c>
      <c r="D190" s="2">
        <f t="shared" si="50"/>
        <v>28</v>
      </c>
      <c r="E190" s="2" cm="1">
        <f t="array" ref="E190">INDEX(Kalender,C190,D190)</f>
        <v>27</v>
      </c>
      <c r="F190" s="2">
        <f>COUNTIF(E$2:E190,E190)-1</f>
        <v>6</v>
      </c>
      <c r="G190" s="2" t="str" cm="1">
        <f t="array" ref="G190">IF(YEAR(B190)=N('Kalender-Kehrwoche'!$D$7),INDEX(Person,E190,1),"")&amp;";;;;;;;"</f>
        <v>WHG-01; Thomann; Gerhard;;;;;;;</v>
      </c>
      <c r="H190" s="2" t="str" cm="1">
        <f t="array" ref="H190">TRIM(IFERROR(INDEX(J190:AC190,1,F190*3+1),""))&amp;" "</f>
        <v xml:space="preserve"> </v>
      </c>
      <c r="I190" s="2">
        <f t="shared" si="51"/>
        <v>7</v>
      </c>
      <c r="J190" s="2" t="str">
        <f t="shared" si="52"/>
        <v>WHG-01</v>
      </c>
      <c r="K190" s="2" t="str">
        <f t="shared" si="53"/>
        <v xml:space="preserve"> Thomann; Gerhard;;;;;;;</v>
      </c>
      <c r="L190" s="2">
        <f t="shared" si="54"/>
        <v>9</v>
      </c>
      <c r="M190" s="2" t="str">
        <f t="shared" si="55"/>
        <v xml:space="preserve"> Thomann</v>
      </c>
      <c r="N190" s="2" t="str">
        <f t="shared" si="56"/>
        <v xml:space="preserve"> Gerhard;;;;;;;</v>
      </c>
      <c r="O190" s="2">
        <f t="shared" si="57"/>
        <v>9</v>
      </c>
      <c r="P190" s="2" t="str">
        <f t="shared" si="58"/>
        <v xml:space="preserve"> Gerhard</v>
      </c>
      <c r="Q190" s="2" t="str">
        <f t="shared" si="59"/>
        <v>;;;;;;</v>
      </c>
      <c r="R190" s="2">
        <f t="shared" si="60"/>
        <v>1</v>
      </c>
      <c r="S190" s="2" t="str">
        <f t="shared" si="61"/>
        <v/>
      </c>
      <c r="T190" s="2" t="str">
        <f t="shared" si="62"/>
        <v>;;;;;</v>
      </c>
      <c r="U190" s="2">
        <f t="shared" si="63"/>
        <v>1</v>
      </c>
      <c r="V190" s="2" t="str">
        <f t="shared" si="64"/>
        <v/>
      </c>
      <c r="W190" s="2" t="str">
        <f t="shared" si="65"/>
        <v>;;;;</v>
      </c>
      <c r="X190" s="2">
        <f t="shared" si="66"/>
        <v>1</v>
      </c>
      <c r="Y190" s="2" t="str">
        <f t="shared" si="67"/>
        <v/>
      </c>
      <c r="Z190" s="2" t="str">
        <f t="shared" si="68"/>
        <v>;;;</v>
      </c>
      <c r="AA190" s="2">
        <f t="shared" si="69"/>
        <v>1</v>
      </c>
      <c r="AB190" s="2" t="str">
        <f t="shared" si="70"/>
        <v/>
      </c>
      <c r="AC190" s="2" t="str">
        <f t="shared" si="71"/>
        <v>;;</v>
      </c>
      <c r="AD190" s="2"/>
      <c r="AE190" s="2"/>
      <c r="AF190" s="2"/>
      <c r="AG190" s="2"/>
    </row>
    <row r="191" spans="1:33">
      <c r="A191" s="2">
        <v>190</v>
      </c>
      <c r="B191" s="61">
        <f t="shared" si="48"/>
        <v>44751</v>
      </c>
      <c r="C191" s="2">
        <f t="shared" si="49"/>
        <v>9</v>
      </c>
      <c r="D191" s="2">
        <f t="shared" si="50"/>
        <v>28</v>
      </c>
      <c r="E191" s="2" cm="1">
        <f t="array" ref="E191">INDEX(Kalender,C191,D191)</f>
        <v>28</v>
      </c>
      <c r="F191" s="2">
        <f>COUNTIF(E$2:E191,E191)-1</f>
        <v>0</v>
      </c>
      <c r="G191" s="2" t="str" cm="1">
        <f t="array" ref="G191">IF(YEAR(B191)=N('Kalender-Kehrwoche'!$D$7),INDEX(Person,E191,1),"")&amp;";;;;;;;"</f>
        <v>Ingolf; Matys; Tel.: 0761; 881 4402;;;;;;;</v>
      </c>
      <c r="H191" s="2" t="str" cm="1">
        <f t="array" ref="H191">TRIM(IFERROR(INDEX(J191:AC191,1,F191*3+1),""))&amp;" "</f>
        <v xml:space="preserve">Ingolf </v>
      </c>
      <c r="I191" s="2">
        <f t="shared" si="51"/>
        <v>7</v>
      </c>
      <c r="J191" s="2" t="str">
        <f t="shared" si="52"/>
        <v>Ingolf</v>
      </c>
      <c r="K191" s="2" t="str">
        <f t="shared" si="53"/>
        <v xml:space="preserve"> Matys; Tel.: 0761; 881 4402;;;;;;;</v>
      </c>
      <c r="L191" s="2">
        <f t="shared" si="54"/>
        <v>7</v>
      </c>
      <c r="M191" s="2" t="str">
        <f t="shared" si="55"/>
        <v xml:space="preserve"> Matys</v>
      </c>
      <c r="N191" s="2" t="str">
        <f t="shared" si="56"/>
        <v xml:space="preserve"> Tel.: 0761; 881 4402;;;;;;;</v>
      </c>
      <c r="O191" s="2">
        <f t="shared" si="57"/>
        <v>12</v>
      </c>
      <c r="P191" s="2" t="str">
        <f t="shared" si="58"/>
        <v xml:space="preserve"> Tel.: 0761</v>
      </c>
      <c r="Q191" s="2" t="str">
        <f t="shared" si="59"/>
        <v xml:space="preserve"> 881 4402;;;;;;;</v>
      </c>
      <c r="R191" s="2">
        <f t="shared" si="60"/>
        <v>10</v>
      </c>
      <c r="S191" s="2" t="str">
        <f t="shared" si="61"/>
        <v xml:space="preserve"> 881 4402</v>
      </c>
      <c r="T191" s="2" t="str">
        <f t="shared" si="62"/>
        <v>;;;;;;</v>
      </c>
      <c r="U191" s="2">
        <f t="shared" si="63"/>
        <v>1</v>
      </c>
      <c r="V191" s="2" t="str">
        <f t="shared" si="64"/>
        <v/>
      </c>
      <c r="W191" s="2" t="str">
        <f t="shared" si="65"/>
        <v>;;;;;</v>
      </c>
      <c r="X191" s="2">
        <f t="shared" si="66"/>
        <v>1</v>
      </c>
      <c r="Y191" s="2" t="str">
        <f t="shared" si="67"/>
        <v/>
      </c>
      <c r="Z191" s="2" t="str">
        <f t="shared" si="68"/>
        <v>;;;;</v>
      </c>
      <c r="AA191" s="2">
        <f t="shared" si="69"/>
        <v>1</v>
      </c>
      <c r="AB191" s="2" t="str">
        <f t="shared" si="70"/>
        <v/>
      </c>
      <c r="AC191" s="2" t="str">
        <f t="shared" si="71"/>
        <v>;;;</v>
      </c>
      <c r="AD191" s="2"/>
      <c r="AE191" s="2"/>
      <c r="AF191" s="2"/>
      <c r="AG191" s="2"/>
    </row>
    <row r="192" spans="1:33">
      <c r="A192" s="2">
        <v>191</v>
      </c>
      <c r="B192" s="61">
        <f t="shared" si="48"/>
        <v>44752</v>
      </c>
      <c r="C192" s="2">
        <f t="shared" si="49"/>
        <v>10</v>
      </c>
      <c r="D192" s="2">
        <f t="shared" si="50"/>
        <v>28</v>
      </c>
      <c r="E192" s="2" cm="1">
        <f t="array" ref="E192">INDEX(Kalender,C192,D192)</f>
        <v>28</v>
      </c>
      <c r="F192" s="2">
        <f>COUNTIF(E$2:E192,E192)-1</f>
        <v>1</v>
      </c>
      <c r="G192" s="2" t="str" cm="1">
        <f t="array" ref="G192">IF(YEAR(B192)=N('Kalender-Kehrwoche'!$D$7),INDEX(Person,E192,1),"")&amp;";;;;;;;"</f>
        <v>Ingolf; Matys; Tel.: 0761; 881 4402;;;;;;;</v>
      </c>
      <c r="H192" s="2" t="str" cm="1">
        <f t="array" ref="H192">TRIM(IFERROR(INDEX(J192:AC192,1,F192*3+1),""))&amp;" "</f>
        <v xml:space="preserve">Matys </v>
      </c>
      <c r="I192" s="2">
        <f t="shared" si="51"/>
        <v>7</v>
      </c>
      <c r="J192" s="2" t="str">
        <f t="shared" si="52"/>
        <v>Ingolf</v>
      </c>
      <c r="K192" s="2" t="str">
        <f t="shared" si="53"/>
        <v xml:space="preserve"> Matys; Tel.: 0761; 881 4402;;;;;;;</v>
      </c>
      <c r="L192" s="2">
        <f t="shared" si="54"/>
        <v>7</v>
      </c>
      <c r="M192" s="2" t="str">
        <f t="shared" si="55"/>
        <v xml:space="preserve"> Matys</v>
      </c>
      <c r="N192" s="2" t="str">
        <f t="shared" si="56"/>
        <v xml:space="preserve"> Tel.: 0761; 881 4402;;;;;;;</v>
      </c>
      <c r="O192" s="2">
        <f t="shared" si="57"/>
        <v>12</v>
      </c>
      <c r="P192" s="2" t="str">
        <f t="shared" si="58"/>
        <v xml:space="preserve"> Tel.: 0761</v>
      </c>
      <c r="Q192" s="2" t="str">
        <f t="shared" si="59"/>
        <v xml:space="preserve"> 881 4402;;;;;;;</v>
      </c>
      <c r="R192" s="2">
        <f t="shared" si="60"/>
        <v>10</v>
      </c>
      <c r="S192" s="2" t="str">
        <f t="shared" si="61"/>
        <v xml:space="preserve"> 881 4402</v>
      </c>
      <c r="T192" s="2" t="str">
        <f t="shared" si="62"/>
        <v>;;;;;;</v>
      </c>
      <c r="U192" s="2">
        <f t="shared" si="63"/>
        <v>1</v>
      </c>
      <c r="V192" s="2" t="str">
        <f t="shared" si="64"/>
        <v/>
      </c>
      <c r="W192" s="2" t="str">
        <f t="shared" si="65"/>
        <v>;;;;;</v>
      </c>
      <c r="X192" s="2">
        <f t="shared" si="66"/>
        <v>1</v>
      </c>
      <c r="Y192" s="2" t="str">
        <f t="shared" si="67"/>
        <v/>
      </c>
      <c r="Z192" s="2" t="str">
        <f t="shared" si="68"/>
        <v>;;;;</v>
      </c>
      <c r="AA192" s="2">
        <f t="shared" si="69"/>
        <v>1</v>
      </c>
      <c r="AB192" s="2" t="str">
        <f t="shared" si="70"/>
        <v/>
      </c>
      <c r="AC192" s="2" t="str">
        <f t="shared" si="71"/>
        <v>;;;</v>
      </c>
      <c r="AD192" s="2"/>
      <c r="AE192" s="2"/>
      <c r="AF192" s="2"/>
      <c r="AG192" s="2"/>
    </row>
    <row r="193" spans="1:33">
      <c r="A193" s="2">
        <v>192</v>
      </c>
      <c r="B193" s="61">
        <f t="shared" si="48"/>
        <v>44753</v>
      </c>
      <c r="C193" s="2">
        <f t="shared" si="49"/>
        <v>11</v>
      </c>
      <c r="D193" s="2">
        <f t="shared" si="50"/>
        <v>28</v>
      </c>
      <c r="E193" s="2" cm="1">
        <f t="array" ref="E193">INDEX(Kalender,C193,D193)</f>
        <v>28</v>
      </c>
      <c r="F193" s="2">
        <f>COUNTIF(E$2:E193,E193)-1</f>
        <v>2</v>
      </c>
      <c r="G193" s="2" t="str" cm="1">
        <f t="array" ref="G193">IF(YEAR(B193)=N('Kalender-Kehrwoche'!$D$7),INDEX(Person,E193,1),"")&amp;";;;;;;;"</f>
        <v>Ingolf; Matys; Tel.: 0761; 881 4402;;;;;;;</v>
      </c>
      <c r="H193" s="2" t="str" cm="1">
        <f t="array" ref="H193">TRIM(IFERROR(INDEX(J193:AC193,1,F193*3+1),""))&amp;" "</f>
        <v xml:space="preserve">Tel.: 0761 </v>
      </c>
      <c r="I193" s="2">
        <f t="shared" si="51"/>
        <v>7</v>
      </c>
      <c r="J193" s="2" t="str">
        <f t="shared" si="52"/>
        <v>Ingolf</v>
      </c>
      <c r="K193" s="2" t="str">
        <f t="shared" si="53"/>
        <v xml:space="preserve"> Matys; Tel.: 0761; 881 4402;;;;;;;</v>
      </c>
      <c r="L193" s="2">
        <f t="shared" si="54"/>
        <v>7</v>
      </c>
      <c r="M193" s="2" t="str">
        <f t="shared" si="55"/>
        <v xml:space="preserve"> Matys</v>
      </c>
      <c r="N193" s="2" t="str">
        <f t="shared" si="56"/>
        <v xml:space="preserve"> Tel.: 0761; 881 4402;;;;;;;</v>
      </c>
      <c r="O193" s="2">
        <f t="shared" si="57"/>
        <v>12</v>
      </c>
      <c r="P193" s="2" t="str">
        <f t="shared" si="58"/>
        <v xml:space="preserve"> Tel.: 0761</v>
      </c>
      <c r="Q193" s="2" t="str">
        <f t="shared" si="59"/>
        <v xml:space="preserve"> 881 4402;;;;;;;</v>
      </c>
      <c r="R193" s="2">
        <f t="shared" si="60"/>
        <v>10</v>
      </c>
      <c r="S193" s="2" t="str">
        <f t="shared" si="61"/>
        <v xml:space="preserve"> 881 4402</v>
      </c>
      <c r="T193" s="2" t="str">
        <f t="shared" si="62"/>
        <v>;;;;;;</v>
      </c>
      <c r="U193" s="2">
        <f t="shared" si="63"/>
        <v>1</v>
      </c>
      <c r="V193" s="2" t="str">
        <f t="shared" si="64"/>
        <v/>
      </c>
      <c r="W193" s="2" t="str">
        <f t="shared" si="65"/>
        <v>;;;;;</v>
      </c>
      <c r="X193" s="2">
        <f t="shared" si="66"/>
        <v>1</v>
      </c>
      <c r="Y193" s="2" t="str">
        <f t="shared" si="67"/>
        <v/>
      </c>
      <c r="Z193" s="2" t="str">
        <f t="shared" si="68"/>
        <v>;;;;</v>
      </c>
      <c r="AA193" s="2">
        <f t="shared" si="69"/>
        <v>1</v>
      </c>
      <c r="AB193" s="2" t="str">
        <f t="shared" si="70"/>
        <v/>
      </c>
      <c r="AC193" s="2" t="str">
        <f t="shared" si="71"/>
        <v>;;;</v>
      </c>
      <c r="AD193" s="2"/>
      <c r="AE193" s="2"/>
      <c r="AF193" s="2"/>
      <c r="AG193" s="2"/>
    </row>
    <row r="194" spans="1:33">
      <c r="A194" s="2">
        <v>193</v>
      </c>
      <c r="B194" s="61">
        <f t="shared" ref="B194:B257" si="72">B193+1</f>
        <v>44754</v>
      </c>
      <c r="C194" s="2">
        <f t="shared" ref="C194:C257" si="73">DAY(B194)</f>
        <v>12</v>
      </c>
      <c r="D194" s="2">
        <f t="shared" ref="D194:D257" si="74">(MONTH(B194)-1)*4+4</f>
        <v>28</v>
      </c>
      <c r="E194" s="2" cm="1">
        <f t="array" ref="E194">INDEX(Kalender,C194,D194)</f>
        <v>28</v>
      </c>
      <c r="F194" s="2">
        <f>COUNTIF(E$2:E194,E194)-1</f>
        <v>3</v>
      </c>
      <c r="G194" s="2" t="str" cm="1">
        <f t="array" ref="G194">IF(YEAR(B194)=N('Kalender-Kehrwoche'!$D$7),INDEX(Person,E194,1),"")&amp;";;;;;;;"</f>
        <v>Ingolf; Matys; Tel.: 0761; 881 4402;;;;;;;</v>
      </c>
      <c r="H194" s="2" t="str" cm="1">
        <f t="array" ref="H194">TRIM(IFERROR(INDEX(J194:AC194,1,F194*3+1),""))&amp;" "</f>
        <v xml:space="preserve">881 4402 </v>
      </c>
      <c r="I194" s="2">
        <f t="shared" ref="I194:I257" si="75">SEARCH(";",G194,1)</f>
        <v>7</v>
      </c>
      <c r="J194" s="2" t="str">
        <f t="shared" ref="J194:J257" si="76">LEFT(G194,I194-1)</f>
        <v>Ingolf</v>
      </c>
      <c r="K194" s="2" t="str">
        <f t="shared" ref="K194:K257" si="77">MID(G194,I194+1,1000)</f>
        <v xml:space="preserve"> Matys; Tel.: 0761; 881 4402;;;;;;;</v>
      </c>
      <c r="L194" s="2">
        <f t="shared" ref="L194:L257" si="78">SEARCH(";",K194,1)</f>
        <v>7</v>
      </c>
      <c r="M194" s="2" t="str">
        <f t="shared" ref="M194:M257" si="79">LEFT(K194,L194-1)</f>
        <v xml:space="preserve"> Matys</v>
      </c>
      <c r="N194" s="2" t="str">
        <f t="shared" ref="N194:N257" si="80">MID(K194,L194+1,1000)</f>
        <v xml:space="preserve"> Tel.: 0761; 881 4402;;;;;;;</v>
      </c>
      <c r="O194" s="2">
        <f t="shared" ref="O194:O257" si="81">SEARCH(";",N194,1)</f>
        <v>12</v>
      </c>
      <c r="P194" s="2" t="str">
        <f t="shared" ref="P194:P257" si="82">LEFT(N194,O194-1)</f>
        <v xml:space="preserve"> Tel.: 0761</v>
      </c>
      <c r="Q194" s="2" t="str">
        <f t="shared" ref="Q194:Q257" si="83">MID(N194,O194+1,1000)</f>
        <v xml:space="preserve"> 881 4402;;;;;;;</v>
      </c>
      <c r="R194" s="2">
        <f t="shared" ref="R194:R257" si="84">SEARCH(";",Q194,1)</f>
        <v>10</v>
      </c>
      <c r="S194" s="2" t="str">
        <f t="shared" ref="S194:S257" si="85">LEFT(Q194,R194-1)</f>
        <v xml:space="preserve"> 881 4402</v>
      </c>
      <c r="T194" s="2" t="str">
        <f t="shared" ref="T194:T257" si="86">MID(Q194,R194+1,1000)</f>
        <v>;;;;;;</v>
      </c>
      <c r="U194" s="2">
        <f t="shared" ref="U194:U257" si="87">SEARCH(";",T194,1)</f>
        <v>1</v>
      </c>
      <c r="V194" s="2" t="str">
        <f t="shared" ref="V194:V257" si="88">LEFT(T194,U194-1)</f>
        <v/>
      </c>
      <c r="W194" s="2" t="str">
        <f t="shared" ref="W194:W257" si="89">MID(T194,U194+1,1000)</f>
        <v>;;;;;</v>
      </c>
      <c r="X194" s="2">
        <f t="shared" ref="X194:X257" si="90">SEARCH(";",W194,1)</f>
        <v>1</v>
      </c>
      <c r="Y194" s="2" t="str">
        <f t="shared" ref="Y194:Y257" si="91">LEFT(W194,X194-1)</f>
        <v/>
      </c>
      <c r="Z194" s="2" t="str">
        <f t="shared" ref="Z194:Z257" si="92">MID(W194,X194+1,1000)</f>
        <v>;;;;</v>
      </c>
      <c r="AA194" s="2">
        <f t="shared" ref="AA194:AA257" si="93">SEARCH(";",Z194,1)</f>
        <v>1</v>
      </c>
      <c r="AB194" s="2" t="str">
        <f t="shared" ref="AB194:AB257" si="94">LEFT(Z194,AA194-1)</f>
        <v/>
      </c>
      <c r="AC194" s="2" t="str">
        <f t="shared" ref="AC194:AC257" si="95">MID(Z194,AA194+1,1000)</f>
        <v>;;;</v>
      </c>
      <c r="AD194" s="2"/>
      <c r="AE194" s="2"/>
      <c r="AF194" s="2"/>
      <c r="AG194" s="2"/>
    </row>
    <row r="195" spans="1:33">
      <c r="A195" s="2">
        <v>194</v>
      </c>
      <c r="B195" s="61">
        <f t="shared" si="72"/>
        <v>44755</v>
      </c>
      <c r="C195" s="2">
        <f t="shared" si="73"/>
        <v>13</v>
      </c>
      <c r="D195" s="2">
        <f t="shared" si="74"/>
        <v>28</v>
      </c>
      <c r="E195" s="2" cm="1">
        <f t="array" ref="E195">INDEX(Kalender,C195,D195)</f>
        <v>28</v>
      </c>
      <c r="F195" s="2">
        <f>COUNTIF(E$2:E195,E195)-1</f>
        <v>4</v>
      </c>
      <c r="G195" s="2" t="str" cm="1">
        <f t="array" ref="G195">IF(YEAR(B195)=N('Kalender-Kehrwoche'!$D$7),INDEX(Person,E195,1),"")&amp;";;;;;;;"</f>
        <v>Ingolf; Matys; Tel.: 0761; 881 4402;;;;;;;</v>
      </c>
      <c r="H195" s="2" t="str" cm="1">
        <f t="array" ref="H195">TRIM(IFERROR(INDEX(J195:AC195,1,F195*3+1),""))&amp;" "</f>
        <v xml:space="preserve"> </v>
      </c>
      <c r="I195" s="2">
        <f t="shared" si="75"/>
        <v>7</v>
      </c>
      <c r="J195" s="2" t="str">
        <f t="shared" si="76"/>
        <v>Ingolf</v>
      </c>
      <c r="K195" s="2" t="str">
        <f t="shared" si="77"/>
        <v xml:space="preserve"> Matys; Tel.: 0761; 881 4402;;;;;;;</v>
      </c>
      <c r="L195" s="2">
        <f t="shared" si="78"/>
        <v>7</v>
      </c>
      <c r="M195" s="2" t="str">
        <f t="shared" si="79"/>
        <v xml:space="preserve"> Matys</v>
      </c>
      <c r="N195" s="2" t="str">
        <f t="shared" si="80"/>
        <v xml:space="preserve"> Tel.: 0761; 881 4402;;;;;;;</v>
      </c>
      <c r="O195" s="2">
        <f t="shared" si="81"/>
        <v>12</v>
      </c>
      <c r="P195" s="2" t="str">
        <f t="shared" si="82"/>
        <v xml:space="preserve"> Tel.: 0761</v>
      </c>
      <c r="Q195" s="2" t="str">
        <f t="shared" si="83"/>
        <v xml:space="preserve"> 881 4402;;;;;;;</v>
      </c>
      <c r="R195" s="2">
        <f t="shared" si="84"/>
        <v>10</v>
      </c>
      <c r="S195" s="2" t="str">
        <f t="shared" si="85"/>
        <v xml:space="preserve"> 881 4402</v>
      </c>
      <c r="T195" s="2" t="str">
        <f t="shared" si="86"/>
        <v>;;;;;;</v>
      </c>
      <c r="U195" s="2">
        <f t="shared" si="87"/>
        <v>1</v>
      </c>
      <c r="V195" s="2" t="str">
        <f t="shared" si="88"/>
        <v/>
      </c>
      <c r="W195" s="2" t="str">
        <f t="shared" si="89"/>
        <v>;;;;;</v>
      </c>
      <c r="X195" s="2">
        <f t="shared" si="90"/>
        <v>1</v>
      </c>
      <c r="Y195" s="2" t="str">
        <f t="shared" si="91"/>
        <v/>
      </c>
      <c r="Z195" s="2" t="str">
        <f t="shared" si="92"/>
        <v>;;;;</v>
      </c>
      <c r="AA195" s="2">
        <f t="shared" si="93"/>
        <v>1</v>
      </c>
      <c r="AB195" s="2" t="str">
        <f t="shared" si="94"/>
        <v/>
      </c>
      <c r="AC195" s="2" t="str">
        <f t="shared" si="95"/>
        <v>;;;</v>
      </c>
      <c r="AD195" s="2"/>
      <c r="AE195" s="2"/>
      <c r="AF195" s="2"/>
      <c r="AG195" s="2"/>
    </row>
    <row r="196" spans="1:33">
      <c r="A196" s="2">
        <v>195</v>
      </c>
      <c r="B196" s="61">
        <f t="shared" si="72"/>
        <v>44756</v>
      </c>
      <c r="C196" s="2">
        <f t="shared" si="73"/>
        <v>14</v>
      </c>
      <c r="D196" s="2">
        <f t="shared" si="74"/>
        <v>28</v>
      </c>
      <c r="E196" s="2" cm="1">
        <f t="array" ref="E196">INDEX(Kalender,C196,D196)</f>
        <v>28</v>
      </c>
      <c r="F196" s="2">
        <f>COUNTIF(E$2:E196,E196)-1</f>
        <v>5</v>
      </c>
      <c r="G196" s="2" t="str" cm="1">
        <f t="array" ref="G196">IF(YEAR(B196)=N('Kalender-Kehrwoche'!$D$7),INDEX(Person,E196,1),"")&amp;";;;;;;;"</f>
        <v>Ingolf; Matys; Tel.: 0761; 881 4402;;;;;;;</v>
      </c>
      <c r="H196" s="2" t="str" cm="1">
        <f t="array" ref="H196">TRIM(IFERROR(INDEX(J196:AC196,1,F196*3+1),""))&amp;" "</f>
        <v xml:space="preserve"> </v>
      </c>
      <c r="I196" s="2">
        <f t="shared" si="75"/>
        <v>7</v>
      </c>
      <c r="J196" s="2" t="str">
        <f t="shared" si="76"/>
        <v>Ingolf</v>
      </c>
      <c r="K196" s="2" t="str">
        <f t="shared" si="77"/>
        <v xml:space="preserve"> Matys; Tel.: 0761; 881 4402;;;;;;;</v>
      </c>
      <c r="L196" s="2">
        <f t="shared" si="78"/>
        <v>7</v>
      </c>
      <c r="M196" s="2" t="str">
        <f t="shared" si="79"/>
        <v xml:space="preserve"> Matys</v>
      </c>
      <c r="N196" s="2" t="str">
        <f t="shared" si="80"/>
        <v xml:space="preserve"> Tel.: 0761; 881 4402;;;;;;;</v>
      </c>
      <c r="O196" s="2">
        <f t="shared" si="81"/>
        <v>12</v>
      </c>
      <c r="P196" s="2" t="str">
        <f t="shared" si="82"/>
        <v xml:space="preserve"> Tel.: 0761</v>
      </c>
      <c r="Q196" s="2" t="str">
        <f t="shared" si="83"/>
        <v xml:space="preserve"> 881 4402;;;;;;;</v>
      </c>
      <c r="R196" s="2">
        <f t="shared" si="84"/>
        <v>10</v>
      </c>
      <c r="S196" s="2" t="str">
        <f t="shared" si="85"/>
        <v xml:space="preserve"> 881 4402</v>
      </c>
      <c r="T196" s="2" t="str">
        <f t="shared" si="86"/>
        <v>;;;;;;</v>
      </c>
      <c r="U196" s="2">
        <f t="shared" si="87"/>
        <v>1</v>
      </c>
      <c r="V196" s="2" t="str">
        <f t="shared" si="88"/>
        <v/>
      </c>
      <c r="W196" s="2" t="str">
        <f t="shared" si="89"/>
        <v>;;;;;</v>
      </c>
      <c r="X196" s="2">
        <f t="shared" si="90"/>
        <v>1</v>
      </c>
      <c r="Y196" s="2" t="str">
        <f t="shared" si="91"/>
        <v/>
      </c>
      <c r="Z196" s="2" t="str">
        <f t="shared" si="92"/>
        <v>;;;;</v>
      </c>
      <c r="AA196" s="2">
        <f t="shared" si="93"/>
        <v>1</v>
      </c>
      <c r="AB196" s="2" t="str">
        <f t="shared" si="94"/>
        <v/>
      </c>
      <c r="AC196" s="2" t="str">
        <f t="shared" si="95"/>
        <v>;;;</v>
      </c>
      <c r="AD196" s="2"/>
      <c r="AE196" s="2"/>
      <c r="AF196" s="2"/>
      <c r="AG196" s="2"/>
    </row>
    <row r="197" spans="1:33">
      <c r="A197" s="2">
        <v>196</v>
      </c>
      <c r="B197" s="61">
        <f t="shared" si="72"/>
        <v>44757</v>
      </c>
      <c r="C197" s="2">
        <f t="shared" si="73"/>
        <v>15</v>
      </c>
      <c r="D197" s="2">
        <f t="shared" si="74"/>
        <v>28</v>
      </c>
      <c r="E197" s="2" cm="1">
        <f t="array" ref="E197">INDEX(Kalender,C197,D197)</f>
        <v>28</v>
      </c>
      <c r="F197" s="2">
        <f>COUNTIF(E$2:E197,E197)-1</f>
        <v>6</v>
      </c>
      <c r="G197" s="2" t="str" cm="1">
        <f t="array" ref="G197">IF(YEAR(B197)=N('Kalender-Kehrwoche'!$D$7),INDEX(Person,E197,1),"")&amp;";;;;;;;"</f>
        <v>Ingolf; Matys; Tel.: 0761; 881 4402;;;;;;;</v>
      </c>
      <c r="H197" s="2" t="str" cm="1">
        <f t="array" ref="H197">TRIM(IFERROR(INDEX(J197:AC197,1,F197*3+1),""))&amp;" "</f>
        <v xml:space="preserve"> </v>
      </c>
      <c r="I197" s="2">
        <f t="shared" si="75"/>
        <v>7</v>
      </c>
      <c r="J197" s="2" t="str">
        <f t="shared" si="76"/>
        <v>Ingolf</v>
      </c>
      <c r="K197" s="2" t="str">
        <f t="shared" si="77"/>
        <v xml:space="preserve"> Matys; Tel.: 0761; 881 4402;;;;;;;</v>
      </c>
      <c r="L197" s="2">
        <f t="shared" si="78"/>
        <v>7</v>
      </c>
      <c r="M197" s="2" t="str">
        <f t="shared" si="79"/>
        <v xml:space="preserve"> Matys</v>
      </c>
      <c r="N197" s="2" t="str">
        <f t="shared" si="80"/>
        <v xml:space="preserve"> Tel.: 0761; 881 4402;;;;;;;</v>
      </c>
      <c r="O197" s="2">
        <f t="shared" si="81"/>
        <v>12</v>
      </c>
      <c r="P197" s="2" t="str">
        <f t="shared" si="82"/>
        <v xml:space="preserve"> Tel.: 0761</v>
      </c>
      <c r="Q197" s="2" t="str">
        <f t="shared" si="83"/>
        <v xml:space="preserve"> 881 4402;;;;;;;</v>
      </c>
      <c r="R197" s="2">
        <f t="shared" si="84"/>
        <v>10</v>
      </c>
      <c r="S197" s="2" t="str">
        <f t="shared" si="85"/>
        <v xml:space="preserve"> 881 4402</v>
      </c>
      <c r="T197" s="2" t="str">
        <f t="shared" si="86"/>
        <v>;;;;;;</v>
      </c>
      <c r="U197" s="2">
        <f t="shared" si="87"/>
        <v>1</v>
      </c>
      <c r="V197" s="2" t="str">
        <f t="shared" si="88"/>
        <v/>
      </c>
      <c r="W197" s="2" t="str">
        <f t="shared" si="89"/>
        <v>;;;;;</v>
      </c>
      <c r="X197" s="2">
        <f t="shared" si="90"/>
        <v>1</v>
      </c>
      <c r="Y197" s="2" t="str">
        <f t="shared" si="91"/>
        <v/>
      </c>
      <c r="Z197" s="2" t="str">
        <f t="shared" si="92"/>
        <v>;;;;</v>
      </c>
      <c r="AA197" s="2">
        <f t="shared" si="93"/>
        <v>1</v>
      </c>
      <c r="AB197" s="2" t="str">
        <f t="shared" si="94"/>
        <v/>
      </c>
      <c r="AC197" s="2" t="str">
        <f t="shared" si="95"/>
        <v>;;;</v>
      </c>
      <c r="AD197" s="2"/>
      <c r="AE197" s="2"/>
      <c r="AF197" s="2"/>
      <c r="AG197" s="2"/>
    </row>
    <row r="198" spans="1:33">
      <c r="A198" s="2">
        <v>197</v>
      </c>
      <c r="B198" s="61">
        <f t="shared" si="72"/>
        <v>44758</v>
      </c>
      <c r="C198" s="2">
        <f t="shared" si="73"/>
        <v>16</v>
      </c>
      <c r="D198" s="2">
        <f t="shared" si="74"/>
        <v>28</v>
      </c>
      <c r="E198" s="2" cm="1">
        <f t="array" ref="E198">INDEX(Kalender,C198,D198)</f>
        <v>29</v>
      </c>
      <c r="F198" s="2">
        <f>COUNTIF(E$2:E198,E198)-1</f>
        <v>0</v>
      </c>
      <c r="G198" s="2" t="str" cm="1">
        <f t="array" ref="G198">IF(YEAR(B198)=N('Kalender-Kehrwoche'!$D$7),INDEX(Person,E198,1),"")&amp;";;;;;;;"</f>
        <v>Wohnung 3; Dritter; mal;sehen;;;;;;;</v>
      </c>
      <c r="H198" s="2" t="str" cm="1">
        <f t="array" ref="H198">TRIM(IFERROR(INDEX(J198:AC198,1,F198*3+1),""))&amp;" "</f>
        <v xml:space="preserve">Wohnung 3 </v>
      </c>
      <c r="I198" s="2">
        <f t="shared" si="75"/>
        <v>10</v>
      </c>
      <c r="J198" s="2" t="str">
        <f t="shared" si="76"/>
        <v>Wohnung 3</v>
      </c>
      <c r="K198" s="2" t="str">
        <f t="shared" si="77"/>
        <v xml:space="preserve"> Dritter; mal;sehen;;;;;;;</v>
      </c>
      <c r="L198" s="2">
        <f t="shared" si="78"/>
        <v>9</v>
      </c>
      <c r="M198" s="2" t="str">
        <f t="shared" si="79"/>
        <v xml:space="preserve"> Dritter</v>
      </c>
      <c r="N198" s="2" t="str">
        <f t="shared" si="80"/>
        <v xml:space="preserve"> mal;sehen;;;;;;;</v>
      </c>
      <c r="O198" s="2">
        <f t="shared" si="81"/>
        <v>5</v>
      </c>
      <c r="P198" s="2" t="str">
        <f t="shared" si="82"/>
        <v xml:space="preserve"> mal</v>
      </c>
      <c r="Q198" s="2" t="str">
        <f t="shared" si="83"/>
        <v>sehen;;;;;;;</v>
      </c>
      <c r="R198" s="2">
        <f t="shared" si="84"/>
        <v>6</v>
      </c>
      <c r="S198" s="2" t="str">
        <f t="shared" si="85"/>
        <v>sehen</v>
      </c>
      <c r="T198" s="2" t="str">
        <f t="shared" si="86"/>
        <v>;;;;;;</v>
      </c>
      <c r="U198" s="2">
        <f t="shared" si="87"/>
        <v>1</v>
      </c>
      <c r="V198" s="2" t="str">
        <f t="shared" si="88"/>
        <v/>
      </c>
      <c r="W198" s="2" t="str">
        <f t="shared" si="89"/>
        <v>;;;;;</v>
      </c>
      <c r="X198" s="2">
        <f t="shared" si="90"/>
        <v>1</v>
      </c>
      <c r="Y198" s="2" t="str">
        <f t="shared" si="91"/>
        <v/>
      </c>
      <c r="Z198" s="2" t="str">
        <f t="shared" si="92"/>
        <v>;;;;</v>
      </c>
      <c r="AA198" s="2">
        <f t="shared" si="93"/>
        <v>1</v>
      </c>
      <c r="AB198" s="2" t="str">
        <f t="shared" si="94"/>
        <v/>
      </c>
      <c r="AC198" s="2" t="str">
        <f t="shared" si="95"/>
        <v>;;;</v>
      </c>
      <c r="AD198" s="2"/>
      <c r="AE198" s="2"/>
      <c r="AF198" s="2"/>
      <c r="AG198" s="2"/>
    </row>
    <row r="199" spans="1:33">
      <c r="A199" s="2">
        <v>198</v>
      </c>
      <c r="B199" s="61">
        <f t="shared" si="72"/>
        <v>44759</v>
      </c>
      <c r="C199" s="2">
        <f t="shared" si="73"/>
        <v>17</v>
      </c>
      <c r="D199" s="2">
        <f t="shared" si="74"/>
        <v>28</v>
      </c>
      <c r="E199" s="2" cm="1">
        <f t="array" ref="E199">INDEX(Kalender,C199,D199)</f>
        <v>29</v>
      </c>
      <c r="F199" s="2">
        <f>COUNTIF(E$2:E199,E199)-1</f>
        <v>1</v>
      </c>
      <c r="G199" s="2" t="str" cm="1">
        <f t="array" ref="G199">IF(YEAR(B199)=N('Kalender-Kehrwoche'!$D$7),INDEX(Person,E199,1),"")&amp;";;;;;;;"</f>
        <v>Wohnung 3; Dritter; mal;sehen;;;;;;;</v>
      </c>
      <c r="H199" s="2" t="str" cm="1">
        <f t="array" ref="H199">TRIM(IFERROR(INDEX(J199:AC199,1,F199*3+1),""))&amp;" "</f>
        <v xml:space="preserve">Dritter </v>
      </c>
      <c r="I199" s="2">
        <f t="shared" si="75"/>
        <v>10</v>
      </c>
      <c r="J199" s="2" t="str">
        <f t="shared" si="76"/>
        <v>Wohnung 3</v>
      </c>
      <c r="K199" s="2" t="str">
        <f t="shared" si="77"/>
        <v xml:space="preserve"> Dritter; mal;sehen;;;;;;;</v>
      </c>
      <c r="L199" s="2">
        <f t="shared" si="78"/>
        <v>9</v>
      </c>
      <c r="M199" s="2" t="str">
        <f t="shared" si="79"/>
        <v xml:space="preserve"> Dritter</v>
      </c>
      <c r="N199" s="2" t="str">
        <f t="shared" si="80"/>
        <v xml:space="preserve"> mal;sehen;;;;;;;</v>
      </c>
      <c r="O199" s="2">
        <f t="shared" si="81"/>
        <v>5</v>
      </c>
      <c r="P199" s="2" t="str">
        <f t="shared" si="82"/>
        <v xml:space="preserve"> mal</v>
      </c>
      <c r="Q199" s="2" t="str">
        <f t="shared" si="83"/>
        <v>sehen;;;;;;;</v>
      </c>
      <c r="R199" s="2">
        <f t="shared" si="84"/>
        <v>6</v>
      </c>
      <c r="S199" s="2" t="str">
        <f t="shared" si="85"/>
        <v>sehen</v>
      </c>
      <c r="T199" s="2" t="str">
        <f t="shared" si="86"/>
        <v>;;;;;;</v>
      </c>
      <c r="U199" s="2">
        <f t="shared" si="87"/>
        <v>1</v>
      </c>
      <c r="V199" s="2" t="str">
        <f t="shared" si="88"/>
        <v/>
      </c>
      <c r="W199" s="2" t="str">
        <f t="shared" si="89"/>
        <v>;;;;;</v>
      </c>
      <c r="X199" s="2">
        <f t="shared" si="90"/>
        <v>1</v>
      </c>
      <c r="Y199" s="2" t="str">
        <f t="shared" si="91"/>
        <v/>
      </c>
      <c r="Z199" s="2" t="str">
        <f t="shared" si="92"/>
        <v>;;;;</v>
      </c>
      <c r="AA199" s="2">
        <f t="shared" si="93"/>
        <v>1</v>
      </c>
      <c r="AB199" s="2" t="str">
        <f t="shared" si="94"/>
        <v/>
      </c>
      <c r="AC199" s="2" t="str">
        <f t="shared" si="95"/>
        <v>;;;</v>
      </c>
      <c r="AD199" s="2"/>
      <c r="AE199" s="2"/>
      <c r="AF199" s="2"/>
      <c r="AG199" s="2"/>
    </row>
    <row r="200" spans="1:33">
      <c r="A200" s="2">
        <v>199</v>
      </c>
      <c r="B200" s="61">
        <f t="shared" si="72"/>
        <v>44760</v>
      </c>
      <c r="C200" s="2">
        <f t="shared" si="73"/>
        <v>18</v>
      </c>
      <c r="D200" s="2">
        <f t="shared" si="74"/>
        <v>28</v>
      </c>
      <c r="E200" s="2" cm="1">
        <f t="array" ref="E200">INDEX(Kalender,C200,D200)</f>
        <v>29</v>
      </c>
      <c r="F200" s="2">
        <f>COUNTIF(E$2:E200,E200)-1</f>
        <v>2</v>
      </c>
      <c r="G200" s="2" t="str" cm="1">
        <f t="array" ref="G200">IF(YEAR(B200)=N('Kalender-Kehrwoche'!$D$7),INDEX(Person,E200,1),"")&amp;";;;;;;;"</f>
        <v>Wohnung 3; Dritter; mal;sehen;;;;;;;</v>
      </c>
      <c r="H200" s="2" t="str" cm="1">
        <f t="array" ref="H200">TRIM(IFERROR(INDEX(J200:AC200,1,F200*3+1),""))&amp;" "</f>
        <v xml:space="preserve">mal </v>
      </c>
      <c r="I200" s="2">
        <f t="shared" si="75"/>
        <v>10</v>
      </c>
      <c r="J200" s="2" t="str">
        <f t="shared" si="76"/>
        <v>Wohnung 3</v>
      </c>
      <c r="K200" s="2" t="str">
        <f t="shared" si="77"/>
        <v xml:space="preserve"> Dritter; mal;sehen;;;;;;;</v>
      </c>
      <c r="L200" s="2">
        <f t="shared" si="78"/>
        <v>9</v>
      </c>
      <c r="M200" s="2" t="str">
        <f t="shared" si="79"/>
        <v xml:space="preserve"> Dritter</v>
      </c>
      <c r="N200" s="2" t="str">
        <f t="shared" si="80"/>
        <v xml:space="preserve"> mal;sehen;;;;;;;</v>
      </c>
      <c r="O200" s="2">
        <f t="shared" si="81"/>
        <v>5</v>
      </c>
      <c r="P200" s="2" t="str">
        <f t="shared" si="82"/>
        <v xml:space="preserve"> mal</v>
      </c>
      <c r="Q200" s="2" t="str">
        <f t="shared" si="83"/>
        <v>sehen;;;;;;;</v>
      </c>
      <c r="R200" s="2">
        <f t="shared" si="84"/>
        <v>6</v>
      </c>
      <c r="S200" s="2" t="str">
        <f t="shared" si="85"/>
        <v>sehen</v>
      </c>
      <c r="T200" s="2" t="str">
        <f t="shared" si="86"/>
        <v>;;;;;;</v>
      </c>
      <c r="U200" s="2">
        <f t="shared" si="87"/>
        <v>1</v>
      </c>
      <c r="V200" s="2" t="str">
        <f t="shared" si="88"/>
        <v/>
      </c>
      <c r="W200" s="2" t="str">
        <f t="shared" si="89"/>
        <v>;;;;;</v>
      </c>
      <c r="X200" s="2">
        <f t="shared" si="90"/>
        <v>1</v>
      </c>
      <c r="Y200" s="2" t="str">
        <f t="shared" si="91"/>
        <v/>
      </c>
      <c r="Z200" s="2" t="str">
        <f t="shared" si="92"/>
        <v>;;;;</v>
      </c>
      <c r="AA200" s="2">
        <f t="shared" si="93"/>
        <v>1</v>
      </c>
      <c r="AB200" s="2" t="str">
        <f t="shared" si="94"/>
        <v/>
      </c>
      <c r="AC200" s="2" t="str">
        <f t="shared" si="95"/>
        <v>;;;</v>
      </c>
      <c r="AD200" s="2"/>
      <c r="AE200" s="2"/>
      <c r="AF200" s="2"/>
      <c r="AG200" s="2"/>
    </row>
    <row r="201" spans="1:33">
      <c r="A201" s="2">
        <v>200</v>
      </c>
      <c r="B201" s="61">
        <f t="shared" si="72"/>
        <v>44761</v>
      </c>
      <c r="C201" s="2">
        <f t="shared" si="73"/>
        <v>19</v>
      </c>
      <c r="D201" s="2">
        <f t="shared" si="74"/>
        <v>28</v>
      </c>
      <c r="E201" s="2" cm="1">
        <f t="array" ref="E201">INDEX(Kalender,C201,D201)</f>
        <v>29</v>
      </c>
      <c r="F201" s="2">
        <f>COUNTIF(E$2:E201,E201)-1</f>
        <v>3</v>
      </c>
      <c r="G201" s="2" t="str" cm="1">
        <f t="array" ref="G201">IF(YEAR(B201)=N('Kalender-Kehrwoche'!$D$7),INDEX(Person,E201,1),"")&amp;";;;;;;;"</f>
        <v>Wohnung 3; Dritter; mal;sehen;;;;;;;</v>
      </c>
      <c r="H201" s="2" t="str" cm="1">
        <f t="array" ref="H201">TRIM(IFERROR(INDEX(J201:AC201,1,F201*3+1),""))&amp;" "</f>
        <v xml:space="preserve">sehen </v>
      </c>
      <c r="I201" s="2">
        <f t="shared" si="75"/>
        <v>10</v>
      </c>
      <c r="J201" s="2" t="str">
        <f t="shared" si="76"/>
        <v>Wohnung 3</v>
      </c>
      <c r="K201" s="2" t="str">
        <f t="shared" si="77"/>
        <v xml:space="preserve"> Dritter; mal;sehen;;;;;;;</v>
      </c>
      <c r="L201" s="2">
        <f t="shared" si="78"/>
        <v>9</v>
      </c>
      <c r="M201" s="2" t="str">
        <f t="shared" si="79"/>
        <v xml:space="preserve"> Dritter</v>
      </c>
      <c r="N201" s="2" t="str">
        <f t="shared" si="80"/>
        <v xml:space="preserve"> mal;sehen;;;;;;;</v>
      </c>
      <c r="O201" s="2">
        <f t="shared" si="81"/>
        <v>5</v>
      </c>
      <c r="P201" s="2" t="str">
        <f t="shared" si="82"/>
        <v xml:space="preserve"> mal</v>
      </c>
      <c r="Q201" s="2" t="str">
        <f t="shared" si="83"/>
        <v>sehen;;;;;;;</v>
      </c>
      <c r="R201" s="2">
        <f t="shared" si="84"/>
        <v>6</v>
      </c>
      <c r="S201" s="2" t="str">
        <f t="shared" si="85"/>
        <v>sehen</v>
      </c>
      <c r="T201" s="2" t="str">
        <f t="shared" si="86"/>
        <v>;;;;;;</v>
      </c>
      <c r="U201" s="2">
        <f t="shared" si="87"/>
        <v>1</v>
      </c>
      <c r="V201" s="2" t="str">
        <f t="shared" si="88"/>
        <v/>
      </c>
      <c r="W201" s="2" t="str">
        <f t="shared" si="89"/>
        <v>;;;;;</v>
      </c>
      <c r="X201" s="2">
        <f t="shared" si="90"/>
        <v>1</v>
      </c>
      <c r="Y201" s="2" t="str">
        <f t="shared" si="91"/>
        <v/>
      </c>
      <c r="Z201" s="2" t="str">
        <f t="shared" si="92"/>
        <v>;;;;</v>
      </c>
      <c r="AA201" s="2">
        <f t="shared" si="93"/>
        <v>1</v>
      </c>
      <c r="AB201" s="2" t="str">
        <f t="shared" si="94"/>
        <v/>
      </c>
      <c r="AC201" s="2" t="str">
        <f t="shared" si="95"/>
        <v>;;;</v>
      </c>
      <c r="AD201" s="2"/>
      <c r="AE201" s="2"/>
      <c r="AF201" s="2"/>
      <c r="AG201" s="2"/>
    </row>
    <row r="202" spans="1:33">
      <c r="A202" s="2">
        <v>201</v>
      </c>
      <c r="B202" s="61">
        <f t="shared" si="72"/>
        <v>44762</v>
      </c>
      <c r="C202" s="2">
        <f t="shared" si="73"/>
        <v>20</v>
      </c>
      <c r="D202" s="2">
        <f t="shared" si="74"/>
        <v>28</v>
      </c>
      <c r="E202" s="2" cm="1">
        <f t="array" ref="E202">INDEX(Kalender,C202,D202)</f>
        <v>29</v>
      </c>
      <c r="F202" s="2">
        <f>COUNTIF(E$2:E202,E202)-1</f>
        <v>4</v>
      </c>
      <c r="G202" s="2" t="str" cm="1">
        <f t="array" ref="G202">IF(YEAR(B202)=N('Kalender-Kehrwoche'!$D$7),INDEX(Person,E202,1),"")&amp;";;;;;;;"</f>
        <v>Wohnung 3; Dritter; mal;sehen;;;;;;;</v>
      </c>
      <c r="H202" s="2" t="str" cm="1">
        <f t="array" ref="H202">TRIM(IFERROR(INDEX(J202:AC202,1,F202*3+1),""))&amp;" "</f>
        <v xml:space="preserve"> </v>
      </c>
      <c r="I202" s="2">
        <f t="shared" si="75"/>
        <v>10</v>
      </c>
      <c r="J202" s="2" t="str">
        <f t="shared" si="76"/>
        <v>Wohnung 3</v>
      </c>
      <c r="K202" s="2" t="str">
        <f t="shared" si="77"/>
        <v xml:space="preserve"> Dritter; mal;sehen;;;;;;;</v>
      </c>
      <c r="L202" s="2">
        <f t="shared" si="78"/>
        <v>9</v>
      </c>
      <c r="M202" s="2" t="str">
        <f t="shared" si="79"/>
        <v xml:space="preserve"> Dritter</v>
      </c>
      <c r="N202" s="2" t="str">
        <f t="shared" si="80"/>
        <v xml:space="preserve"> mal;sehen;;;;;;;</v>
      </c>
      <c r="O202" s="2">
        <f t="shared" si="81"/>
        <v>5</v>
      </c>
      <c r="P202" s="2" t="str">
        <f t="shared" si="82"/>
        <v xml:space="preserve"> mal</v>
      </c>
      <c r="Q202" s="2" t="str">
        <f t="shared" si="83"/>
        <v>sehen;;;;;;;</v>
      </c>
      <c r="R202" s="2">
        <f t="shared" si="84"/>
        <v>6</v>
      </c>
      <c r="S202" s="2" t="str">
        <f t="shared" si="85"/>
        <v>sehen</v>
      </c>
      <c r="T202" s="2" t="str">
        <f t="shared" si="86"/>
        <v>;;;;;;</v>
      </c>
      <c r="U202" s="2">
        <f t="shared" si="87"/>
        <v>1</v>
      </c>
      <c r="V202" s="2" t="str">
        <f t="shared" si="88"/>
        <v/>
      </c>
      <c r="W202" s="2" t="str">
        <f t="shared" si="89"/>
        <v>;;;;;</v>
      </c>
      <c r="X202" s="2">
        <f t="shared" si="90"/>
        <v>1</v>
      </c>
      <c r="Y202" s="2" t="str">
        <f t="shared" si="91"/>
        <v/>
      </c>
      <c r="Z202" s="2" t="str">
        <f t="shared" si="92"/>
        <v>;;;;</v>
      </c>
      <c r="AA202" s="2">
        <f t="shared" si="93"/>
        <v>1</v>
      </c>
      <c r="AB202" s="2" t="str">
        <f t="shared" si="94"/>
        <v/>
      </c>
      <c r="AC202" s="2" t="str">
        <f t="shared" si="95"/>
        <v>;;;</v>
      </c>
      <c r="AD202" s="2"/>
      <c r="AE202" s="2"/>
      <c r="AF202" s="2"/>
      <c r="AG202" s="2"/>
    </row>
    <row r="203" spans="1:33">
      <c r="A203" s="2">
        <v>202</v>
      </c>
      <c r="B203" s="61">
        <f t="shared" si="72"/>
        <v>44763</v>
      </c>
      <c r="C203" s="2">
        <f t="shared" si="73"/>
        <v>21</v>
      </c>
      <c r="D203" s="2">
        <f t="shared" si="74"/>
        <v>28</v>
      </c>
      <c r="E203" s="2" cm="1">
        <f t="array" ref="E203">INDEX(Kalender,C203,D203)</f>
        <v>29</v>
      </c>
      <c r="F203" s="2">
        <f>COUNTIF(E$2:E203,E203)-1</f>
        <v>5</v>
      </c>
      <c r="G203" s="2" t="str" cm="1">
        <f t="array" ref="G203">IF(YEAR(B203)=N('Kalender-Kehrwoche'!$D$7),INDEX(Person,E203,1),"")&amp;";;;;;;;"</f>
        <v>Wohnung 3; Dritter; mal;sehen;;;;;;;</v>
      </c>
      <c r="H203" s="2" t="str" cm="1">
        <f t="array" ref="H203">TRIM(IFERROR(INDEX(J203:AC203,1,F203*3+1),""))&amp;" "</f>
        <v xml:space="preserve"> </v>
      </c>
      <c r="I203" s="2">
        <f t="shared" si="75"/>
        <v>10</v>
      </c>
      <c r="J203" s="2" t="str">
        <f t="shared" si="76"/>
        <v>Wohnung 3</v>
      </c>
      <c r="K203" s="2" t="str">
        <f t="shared" si="77"/>
        <v xml:space="preserve"> Dritter; mal;sehen;;;;;;;</v>
      </c>
      <c r="L203" s="2">
        <f t="shared" si="78"/>
        <v>9</v>
      </c>
      <c r="M203" s="2" t="str">
        <f t="shared" si="79"/>
        <v xml:space="preserve"> Dritter</v>
      </c>
      <c r="N203" s="2" t="str">
        <f t="shared" si="80"/>
        <v xml:space="preserve"> mal;sehen;;;;;;;</v>
      </c>
      <c r="O203" s="2">
        <f t="shared" si="81"/>
        <v>5</v>
      </c>
      <c r="P203" s="2" t="str">
        <f t="shared" si="82"/>
        <v xml:space="preserve"> mal</v>
      </c>
      <c r="Q203" s="2" t="str">
        <f t="shared" si="83"/>
        <v>sehen;;;;;;;</v>
      </c>
      <c r="R203" s="2">
        <f t="shared" si="84"/>
        <v>6</v>
      </c>
      <c r="S203" s="2" t="str">
        <f t="shared" si="85"/>
        <v>sehen</v>
      </c>
      <c r="T203" s="2" t="str">
        <f t="shared" si="86"/>
        <v>;;;;;;</v>
      </c>
      <c r="U203" s="2">
        <f t="shared" si="87"/>
        <v>1</v>
      </c>
      <c r="V203" s="2" t="str">
        <f t="shared" si="88"/>
        <v/>
      </c>
      <c r="W203" s="2" t="str">
        <f t="shared" si="89"/>
        <v>;;;;;</v>
      </c>
      <c r="X203" s="2">
        <f t="shared" si="90"/>
        <v>1</v>
      </c>
      <c r="Y203" s="2" t="str">
        <f t="shared" si="91"/>
        <v/>
      </c>
      <c r="Z203" s="2" t="str">
        <f t="shared" si="92"/>
        <v>;;;;</v>
      </c>
      <c r="AA203" s="2">
        <f t="shared" si="93"/>
        <v>1</v>
      </c>
      <c r="AB203" s="2" t="str">
        <f t="shared" si="94"/>
        <v/>
      </c>
      <c r="AC203" s="2" t="str">
        <f t="shared" si="95"/>
        <v>;;;</v>
      </c>
      <c r="AD203" s="2"/>
      <c r="AE203" s="2"/>
      <c r="AF203" s="2"/>
      <c r="AG203" s="2"/>
    </row>
    <row r="204" spans="1:33">
      <c r="A204" s="2">
        <v>203</v>
      </c>
      <c r="B204" s="61">
        <f t="shared" si="72"/>
        <v>44764</v>
      </c>
      <c r="C204" s="2">
        <f t="shared" si="73"/>
        <v>22</v>
      </c>
      <c r="D204" s="2">
        <f t="shared" si="74"/>
        <v>28</v>
      </c>
      <c r="E204" s="2" cm="1">
        <f t="array" ref="E204">INDEX(Kalender,C204,D204)</f>
        <v>29</v>
      </c>
      <c r="F204" s="2">
        <f>COUNTIF(E$2:E204,E204)-1</f>
        <v>6</v>
      </c>
      <c r="G204" s="2" t="str" cm="1">
        <f t="array" ref="G204">IF(YEAR(B204)=N('Kalender-Kehrwoche'!$D$7),INDEX(Person,E204,1),"")&amp;";;;;;;;"</f>
        <v>Wohnung 3; Dritter; mal;sehen;;;;;;;</v>
      </c>
      <c r="H204" s="2" t="str" cm="1">
        <f t="array" ref="H204">TRIM(IFERROR(INDEX(J204:AC204,1,F204*3+1),""))&amp;" "</f>
        <v xml:space="preserve"> </v>
      </c>
      <c r="I204" s="2">
        <f t="shared" si="75"/>
        <v>10</v>
      </c>
      <c r="J204" s="2" t="str">
        <f t="shared" si="76"/>
        <v>Wohnung 3</v>
      </c>
      <c r="K204" s="2" t="str">
        <f t="shared" si="77"/>
        <v xml:space="preserve"> Dritter; mal;sehen;;;;;;;</v>
      </c>
      <c r="L204" s="2">
        <f t="shared" si="78"/>
        <v>9</v>
      </c>
      <c r="M204" s="2" t="str">
        <f t="shared" si="79"/>
        <v xml:space="preserve"> Dritter</v>
      </c>
      <c r="N204" s="2" t="str">
        <f t="shared" si="80"/>
        <v xml:space="preserve"> mal;sehen;;;;;;;</v>
      </c>
      <c r="O204" s="2">
        <f t="shared" si="81"/>
        <v>5</v>
      </c>
      <c r="P204" s="2" t="str">
        <f t="shared" si="82"/>
        <v xml:space="preserve"> mal</v>
      </c>
      <c r="Q204" s="2" t="str">
        <f t="shared" si="83"/>
        <v>sehen;;;;;;;</v>
      </c>
      <c r="R204" s="2">
        <f t="shared" si="84"/>
        <v>6</v>
      </c>
      <c r="S204" s="2" t="str">
        <f t="shared" si="85"/>
        <v>sehen</v>
      </c>
      <c r="T204" s="2" t="str">
        <f t="shared" si="86"/>
        <v>;;;;;;</v>
      </c>
      <c r="U204" s="2">
        <f t="shared" si="87"/>
        <v>1</v>
      </c>
      <c r="V204" s="2" t="str">
        <f t="shared" si="88"/>
        <v/>
      </c>
      <c r="W204" s="2" t="str">
        <f t="shared" si="89"/>
        <v>;;;;;</v>
      </c>
      <c r="X204" s="2">
        <f t="shared" si="90"/>
        <v>1</v>
      </c>
      <c r="Y204" s="2" t="str">
        <f t="shared" si="91"/>
        <v/>
      </c>
      <c r="Z204" s="2" t="str">
        <f t="shared" si="92"/>
        <v>;;;;</v>
      </c>
      <c r="AA204" s="2">
        <f t="shared" si="93"/>
        <v>1</v>
      </c>
      <c r="AB204" s="2" t="str">
        <f t="shared" si="94"/>
        <v/>
      </c>
      <c r="AC204" s="2" t="str">
        <f t="shared" si="95"/>
        <v>;;;</v>
      </c>
      <c r="AD204" s="2"/>
      <c r="AE204" s="2"/>
      <c r="AF204" s="2"/>
      <c r="AG204" s="2"/>
    </row>
    <row r="205" spans="1:33">
      <c r="A205" s="2">
        <v>204</v>
      </c>
      <c r="B205" s="61">
        <f t="shared" si="72"/>
        <v>44765</v>
      </c>
      <c r="C205" s="2">
        <f t="shared" si="73"/>
        <v>23</v>
      </c>
      <c r="D205" s="2">
        <f t="shared" si="74"/>
        <v>28</v>
      </c>
      <c r="E205" s="2" cm="1">
        <f t="array" ref="E205">INDEX(Kalender,C205,D205)</f>
        <v>30</v>
      </c>
      <c r="F205" s="2">
        <f>COUNTIF(E$2:E205,E205)-1</f>
        <v>0</v>
      </c>
      <c r="G205" s="2" t="str" cm="1">
        <f t="array" ref="G205">IF(YEAR(B205)=N('Kalender-Kehrwoche'!$D$7),INDEX(Person,E205,1),"")&amp;";;;;;;;"</f>
        <v>WHG-01; Thomann; Gerhard;;;;;;;</v>
      </c>
      <c r="H205" s="2" t="str" cm="1">
        <f t="array" ref="H205">TRIM(IFERROR(INDEX(J205:AC205,1,F205*3+1),""))&amp;" "</f>
        <v xml:space="preserve">WHG-01 </v>
      </c>
      <c r="I205" s="2">
        <f t="shared" si="75"/>
        <v>7</v>
      </c>
      <c r="J205" s="2" t="str">
        <f t="shared" si="76"/>
        <v>WHG-01</v>
      </c>
      <c r="K205" s="2" t="str">
        <f t="shared" si="77"/>
        <v xml:space="preserve"> Thomann; Gerhard;;;;;;;</v>
      </c>
      <c r="L205" s="2">
        <f t="shared" si="78"/>
        <v>9</v>
      </c>
      <c r="M205" s="2" t="str">
        <f t="shared" si="79"/>
        <v xml:space="preserve"> Thomann</v>
      </c>
      <c r="N205" s="2" t="str">
        <f t="shared" si="80"/>
        <v xml:space="preserve"> Gerhard;;;;;;;</v>
      </c>
      <c r="O205" s="2">
        <f t="shared" si="81"/>
        <v>9</v>
      </c>
      <c r="P205" s="2" t="str">
        <f t="shared" si="82"/>
        <v xml:space="preserve"> Gerhard</v>
      </c>
      <c r="Q205" s="2" t="str">
        <f t="shared" si="83"/>
        <v>;;;;;;</v>
      </c>
      <c r="R205" s="2">
        <f t="shared" si="84"/>
        <v>1</v>
      </c>
      <c r="S205" s="2" t="str">
        <f t="shared" si="85"/>
        <v/>
      </c>
      <c r="T205" s="2" t="str">
        <f t="shared" si="86"/>
        <v>;;;;;</v>
      </c>
      <c r="U205" s="2">
        <f t="shared" si="87"/>
        <v>1</v>
      </c>
      <c r="V205" s="2" t="str">
        <f t="shared" si="88"/>
        <v/>
      </c>
      <c r="W205" s="2" t="str">
        <f t="shared" si="89"/>
        <v>;;;;</v>
      </c>
      <c r="X205" s="2">
        <f t="shared" si="90"/>
        <v>1</v>
      </c>
      <c r="Y205" s="2" t="str">
        <f t="shared" si="91"/>
        <v/>
      </c>
      <c r="Z205" s="2" t="str">
        <f t="shared" si="92"/>
        <v>;;;</v>
      </c>
      <c r="AA205" s="2">
        <f t="shared" si="93"/>
        <v>1</v>
      </c>
      <c r="AB205" s="2" t="str">
        <f t="shared" si="94"/>
        <v/>
      </c>
      <c r="AC205" s="2" t="str">
        <f t="shared" si="95"/>
        <v>;;</v>
      </c>
      <c r="AD205" s="2"/>
      <c r="AE205" s="2"/>
      <c r="AF205" s="2"/>
      <c r="AG205" s="2"/>
    </row>
    <row r="206" spans="1:33">
      <c r="A206" s="2">
        <v>205</v>
      </c>
      <c r="B206" s="61">
        <f t="shared" si="72"/>
        <v>44766</v>
      </c>
      <c r="C206" s="2">
        <f t="shared" si="73"/>
        <v>24</v>
      </c>
      <c r="D206" s="2">
        <f t="shared" si="74"/>
        <v>28</v>
      </c>
      <c r="E206" s="2" cm="1">
        <f t="array" ref="E206">INDEX(Kalender,C206,D206)</f>
        <v>30</v>
      </c>
      <c r="F206" s="2">
        <f>COUNTIF(E$2:E206,E206)-1</f>
        <v>1</v>
      </c>
      <c r="G206" s="2" t="str" cm="1">
        <f t="array" ref="G206">IF(YEAR(B206)=N('Kalender-Kehrwoche'!$D$7),INDEX(Person,E206,1),"")&amp;";;;;;;;"</f>
        <v>WHG-01; Thomann; Gerhard;;;;;;;</v>
      </c>
      <c r="H206" s="2" t="str" cm="1">
        <f t="array" ref="H206">TRIM(IFERROR(INDEX(J206:AC206,1,F206*3+1),""))&amp;" "</f>
        <v xml:space="preserve">Thomann </v>
      </c>
      <c r="I206" s="2">
        <f t="shared" si="75"/>
        <v>7</v>
      </c>
      <c r="J206" s="2" t="str">
        <f t="shared" si="76"/>
        <v>WHG-01</v>
      </c>
      <c r="K206" s="2" t="str">
        <f t="shared" si="77"/>
        <v xml:space="preserve"> Thomann; Gerhard;;;;;;;</v>
      </c>
      <c r="L206" s="2">
        <f t="shared" si="78"/>
        <v>9</v>
      </c>
      <c r="M206" s="2" t="str">
        <f t="shared" si="79"/>
        <v xml:space="preserve"> Thomann</v>
      </c>
      <c r="N206" s="2" t="str">
        <f t="shared" si="80"/>
        <v xml:space="preserve"> Gerhard;;;;;;;</v>
      </c>
      <c r="O206" s="2">
        <f t="shared" si="81"/>
        <v>9</v>
      </c>
      <c r="P206" s="2" t="str">
        <f t="shared" si="82"/>
        <v xml:space="preserve"> Gerhard</v>
      </c>
      <c r="Q206" s="2" t="str">
        <f t="shared" si="83"/>
        <v>;;;;;;</v>
      </c>
      <c r="R206" s="2">
        <f t="shared" si="84"/>
        <v>1</v>
      </c>
      <c r="S206" s="2" t="str">
        <f t="shared" si="85"/>
        <v/>
      </c>
      <c r="T206" s="2" t="str">
        <f t="shared" si="86"/>
        <v>;;;;;</v>
      </c>
      <c r="U206" s="2">
        <f t="shared" si="87"/>
        <v>1</v>
      </c>
      <c r="V206" s="2" t="str">
        <f t="shared" si="88"/>
        <v/>
      </c>
      <c r="W206" s="2" t="str">
        <f t="shared" si="89"/>
        <v>;;;;</v>
      </c>
      <c r="X206" s="2">
        <f t="shared" si="90"/>
        <v>1</v>
      </c>
      <c r="Y206" s="2" t="str">
        <f t="shared" si="91"/>
        <v/>
      </c>
      <c r="Z206" s="2" t="str">
        <f t="shared" si="92"/>
        <v>;;;</v>
      </c>
      <c r="AA206" s="2">
        <f t="shared" si="93"/>
        <v>1</v>
      </c>
      <c r="AB206" s="2" t="str">
        <f t="shared" si="94"/>
        <v/>
      </c>
      <c r="AC206" s="2" t="str">
        <f t="shared" si="95"/>
        <v>;;</v>
      </c>
      <c r="AD206" s="2"/>
      <c r="AE206" s="2"/>
      <c r="AF206" s="2"/>
      <c r="AG206" s="2"/>
    </row>
    <row r="207" spans="1:33">
      <c r="A207" s="2">
        <v>206</v>
      </c>
      <c r="B207" s="61">
        <f t="shared" si="72"/>
        <v>44767</v>
      </c>
      <c r="C207" s="2">
        <f t="shared" si="73"/>
        <v>25</v>
      </c>
      <c r="D207" s="2">
        <f t="shared" si="74"/>
        <v>28</v>
      </c>
      <c r="E207" s="2" cm="1">
        <f t="array" ref="E207">INDEX(Kalender,C207,D207)</f>
        <v>30</v>
      </c>
      <c r="F207" s="2">
        <f>COUNTIF(E$2:E207,E207)-1</f>
        <v>2</v>
      </c>
      <c r="G207" s="2" t="str" cm="1">
        <f t="array" ref="G207">IF(YEAR(B207)=N('Kalender-Kehrwoche'!$D$7),INDEX(Person,E207,1),"")&amp;";;;;;;;"</f>
        <v>WHG-01; Thomann; Gerhard;;;;;;;</v>
      </c>
      <c r="H207" s="2" t="str" cm="1">
        <f t="array" ref="H207">TRIM(IFERROR(INDEX(J207:AC207,1,F207*3+1),""))&amp;" "</f>
        <v xml:space="preserve">Gerhard </v>
      </c>
      <c r="I207" s="2">
        <f t="shared" si="75"/>
        <v>7</v>
      </c>
      <c r="J207" s="2" t="str">
        <f t="shared" si="76"/>
        <v>WHG-01</v>
      </c>
      <c r="K207" s="2" t="str">
        <f t="shared" si="77"/>
        <v xml:space="preserve"> Thomann; Gerhard;;;;;;;</v>
      </c>
      <c r="L207" s="2">
        <f t="shared" si="78"/>
        <v>9</v>
      </c>
      <c r="M207" s="2" t="str">
        <f t="shared" si="79"/>
        <v xml:space="preserve"> Thomann</v>
      </c>
      <c r="N207" s="2" t="str">
        <f t="shared" si="80"/>
        <v xml:space="preserve"> Gerhard;;;;;;;</v>
      </c>
      <c r="O207" s="2">
        <f t="shared" si="81"/>
        <v>9</v>
      </c>
      <c r="P207" s="2" t="str">
        <f t="shared" si="82"/>
        <v xml:space="preserve"> Gerhard</v>
      </c>
      <c r="Q207" s="2" t="str">
        <f t="shared" si="83"/>
        <v>;;;;;;</v>
      </c>
      <c r="R207" s="2">
        <f t="shared" si="84"/>
        <v>1</v>
      </c>
      <c r="S207" s="2" t="str">
        <f t="shared" si="85"/>
        <v/>
      </c>
      <c r="T207" s="2" t="str">
        <f t="shared" si="86"/>
        <v>;;;;;</v>
      </c>
      <c r="U207" s="2">
        <f t="shared" si="87"/>
        <v>1</v>
      </c>
      <c r="V207" s="2" t="str">
        <f t="shared" si="88"/>
        <v/>
      </c>
      <c r="W207" s="2" t="str">
        <f t="shared" si="89"/>
        <v>;;;;</v>
      </c>
      <c r="X207" s="2">
        <f t="shared" si="90"/>
        <v>1</v>
      </c>
      <c r="Y207" s="2" t="str">
        <f t="shared" si="91"/>
        <v/>
      </c>
      <c r="Z207" s="2" t="str">
        <f t="shared" si="92"/>
        <v>;;;</v>
      </c>
      <c r="AA207" s="2">
        <f t="shared" si="93"/>
        <v>1</v>
      </c>
      <c r="AB207" s="2" t="str">
        <f t="shared" si="94"/>
        <v/>
      </c>
      <c r="AC207" s="2" t="str">
        <f t="shared" si="95"/>
        <v>;;</v>
      </c>
      <c r="AD207" s="2"/>
      <c r="AE207" s="2"/>
      <c r="AF207" s="2"/>
      <c r="AG207" s="2"/>
    </row>
    <row r="208" spans="1:33">
      <c r="A208" s="2">
        <v>207</v>
      </c>
      <c r="B208" s="61">
        <f t="shared" si="72"/>
        <v>44768</v>
      </c>
      <c r="C208" s="2">
        <f t="shared" si="73"/>
        <v>26</v>
      </c>
      <c r="D208" s="2">
        <f t="shared" si="74"/>
        <v>28</v>
      </c>
      <c r="E208" s="2" cm="1">
        <f t="array" ref="E208">INDEX(Kalender,C208,D208)</f>
        <v>30</v>
      </c>
      <c r="F208" s="2">
        <f>COUNTIF(E$2:E208,E208)-1</f>
        <v>3</v>
      </c>
      <c r="G208" s="2" t="str" cm="1">
        <f t="array" ref="G208">IF(YEAR(B208)=N('Kalender-Kehrwoche'!$D$7),INDEX(Person,E208,1),"")&amp;";;;;;;;"</f>
        <v>WHG-01; Thomann; Gerhard;;;;;;;</v>
      </c>
      <c r="H208" s="2" t="str" cm="1">
        <f t="array" ref="H208">TRIM(IFERROR(INDEX(J208:AC208,1,F208*3+1),""))&amp;" "</f>
        <v xml:space="preserve"> </v>
      </c>
      <c r="I208" s="2">
        <f t="shared" si="75"/>
        <v>7</v>
      </c>
      <c r="J208" s="2" t="str">
        <f t="shared" si="76"/>
        <v>WHG-01</v>
      </c>
      <c r="K208" s="2" t="str">
        <f t="shared" si="77"/>
        <v xml:space="preserve"> Thomann; Gerhard;;;;;;;</v>
      </c>
      <c r="L208" s="2">
        <f t="shared" si="78"/>
        <v>9</v>
      </c>
      <c r="M208" s="2" t="str">
        <f t="shared" si="79"/>
        <v xml:space="preserve"> Thomann</v>
      </c>
      <c r="N208" s="2" t="str">
        <f t="shared" si="80"/>
        <v xml:space="preserve"> Gerhard;;;;;;;</v>
      </c>
      <c r="O208" s="2">
        <f t="shared" si="81"/>
        <v>9</v>
      </c>
      <c r="P208" s="2" t="str">
        <f t="shared" si="82"/>
        <v xml:space="preserve"> Gerhard</v>
      </c>
      <c r="Q208" s="2" t="str">
        <f t="shared" si="83"/>
        <v>;;;;;;</v>
      </c>
      <c r="R208" s="2">
        <f t="shared" si="84"/>
        <v>1</v>
      </c>
      <c r="S208" s="2" t="str">
        <f t="shared" si="85"/>
        <v/>
      </c>
      <c r="T208" s="2" t="str">
        <f t="shared" si="86"/>
        <v>;;;;;</v>
      </c>
      <c r="U208" s="2">
        <f t="shared" si="87"/>
        <v>1</v>
      </c>
      <c r="V208" s="2" t="str">
        <f t="shared" si="88"/>
        <v/>
      </c>
      <c r="W208" s="2" t="str">
        <f t="shared" si="89"/>
        <v>;;;;</v>
      </c>
      <c r="X208" s="2">
        <f t="shared" si="90"/>
        <v>1</v>
      </c>
      <c r="Y208" s="2" t="str">
        <f t="shared" si="91"/>
        <v/>
      </c>
      <c r="Z208" s="2" t="str">
        <f t="shared" si="92"/>
        <v>;;;</v>
      </c>
      <c r="AA208" s="2">
        <f t="shared" si="93"/>
        <v>1</v>
      </c>
      <c r="AB208" s="2" t="str">
        <f t="shared" si="94"/>
        <v/>
      </c>
      <c r="AC208" s="2" t="str">
        <f t="shared" si="95"/>
        <v>;;</v>
      </c>
      <c r="AD208" s="2"/>
      <c r="AE208" s="2"/>
      <c r="AF208" s="2"/>
      <c r="AG208" s="2"/>
    </row>
    <row r="209" spans="1:33">
      <c r="A209" s="2">
        <v>208</v>
      </c>
      <c r="B209" s="61">
        <f t="shared" si="72"/>
        <v>44769</v>
      </c>
      <c r="C209" s="2">
        <f t="shared" si="73"/>
        <v>27</v>
      </c>
      <c r="D209" s="2">
        <f t="shared" si="74"/>
        <v>28</v>
      </c>
      <c r="E209" s="2" cm="1">
        <f t="array" ref="E209">INDEX(Kalender,C209,D209)</f>
        <v>30</v>
      </c>
      <c r="F209" s="2">
        <f>COUNTIF(E$2:E209,E209)-1</f>
        <v>4</v>
      </c>
      <c r="G209" s="2" t="str" cm="1">
        <f t="array" ref="G209">IF(YEAR(B209)=N('Kalender-Kehrwoche'!$D$7),INDEX(Person,E209,1),"")&amp;";;;;;;;"</f>
        <v>WHG-01; Thomann; Gerhard;;;;;;;</v>
      </c>
      <c r="H209" s="2" t="str" cm="1">
        <f t="array" ref="H209">TRIM(IFERROR(INDEX(J209:AC209,1,F209*3+1),""))&amp;" "</f>
        <v xml:space="preserve"> </v>
      </c>
      <c r="I209" s="2">
        <f t="shared" si="75"/>
        <v>7</v>
      </c>
      <c r="J209" s="2" t="str">
        <f t="shared" si="76"/>
        <v>WHG-01</v>
      </c>
      <c r="K209" s="2" t="str">
        <f t="shared" si="77"/>
        <v xml:space="preserve"> Thomann; Gerhard;;;;;;;</v>
      </c>
      <c r="L209" s="2">
        <f t="shared" si="78"/>
        <v>9</v>
      </c>
      <c r="M209" s="2" t="str">
        <f t="shared" si="79"/>
        <v xml:space="preserve"> Thomann</v>
      </c>
      <c r="N209" s="2" t="str">
        <f t="shared" si="80"/>
        <v xml:space="preserve"> Gerhard;;;;;;;</v>
      </c>
      <c r="O209" s="2">
        <f t="shared" si="81"/>
        <v>9</v>
      </c>
      <c r="P209" s="2" t="str">
        <f t="shared" si="82"/>
        <v xml:space="preserve"> Gerhard</v>
      </c>
      <c r="Q209" s="2" t="str">
        <f t="shared" si="83"/>
        <v>;;;;;;</v>
      </c>
      <c r="R209" s="2">
        <f t="shared" si="84"/>
        <v>1</v>
      </c>
      <c r="S209" s="2" t="str">
        <f t="shared" si="85"/>
        <v/>
      </c>
      <c r="T209" s="2" t="str">
        <f t="shared" si="86"/>
        <v>;;;;;</v>
      </c>
      <c r="U209" s="2">
        <f t="shared" si="87"/>
        <v>1</v>
      </c>
      <c r="V209" s="2" t="str">
        <f t="shared" si="88"/>
        <v/>
      </c>
      <c r="W209" s="2" t="str">
        <f t="shared" si="89"/>
        <v>;;;;</v>
      </c>
      <c r="X209" s="2">
        <f t="shared" si="90"/>
        <v>1</v>
      </c>
      <c r="Y209" s="2" t="str">
        <f t="shared" si="91"/>
        <v/>
      </c>
      <c r="Z209" s="2" t="str">
        <f t="shared" si="92"/>
        <v>;;;</v>
      </c>
      <c r="AA209" s="2">
        <f t="shared" si="93"/>
        <v>1</v>
      </c>
      <c r="AB209" s="2" t="str">
        <f t="shared" si="94"/>
        <v/>
      </c>
      <c r="AC209" s="2" t="str">
        <f t="shared" si="95"/>
        <v>;;</v>
      </c>
      <c r="AD209" s="2"/>
      <c r="AE209" s="2"/>
      <c r="AF209" s="2"/>
      <c r="AG209" s="2"/>
    </row>
    <row r="210" spans="1:33">
      <c r="A210" s="2">
        <v>209</v>
      </c>
      <c r="B210" s="61">
        <f t="shared" si="72"/>
        <v>44770</v>
      </c>
      <c r="C210" s="2">
        <f t="shared" si="73"/>
        <v>28</v>
      </c>
      <c r="D210" s="2">
        <f t="shared" si="74"/>
        <v>28</v>
      </c>
      <c r="E210" s="2" cm="1">
        <f t="array" ref="E210">INDEX(Kalender,C210,D210)</f>
        <v>30</v>
      </c>
      <c r="F210" s="2">
        <f>COUNTIF(E$2:E210,E210)-1</f>
        <v>5</v>
      </c>
      <c r="G210" s="2" t="str" cm="1">
        <f t="array" ref="G210">IF(YEAR(B210)=N('Kalender-Kehrwoche'!$D$7),INDEX(Person,E210,1),"")&amp;";;;;;;;"</f>
        <v>WHG-01; Thomann; Gerhard;;;;;;;</v>
      </c>
      <c r="H210" s="2" t="str" cm="1">
        <f t="array" ref="H210">TRIM(IFERROR(INDEX(J210:AC210,1,F210*3+1),""))&amp;" "</f>
        <v xml:space="preserve"> </v>
      </c>
      <c r="I210" s="2">
        <f t="shared" si="75"/>
        <v>7</v>
      </c>
      <c r="J210" s="2" t="str">
        <f t="shared" si="76"/>
        <v>WHG-01</v>
      </c>
      <c r="K210" s="2" t="str">
        <f t="shared" si="77"/>
        <v xml:space="preserve"> Thomann; Gerhard;;;;;;;</v>
      </c>
      <c r="L210" s="2">
        <f t="shared" si="78"/>
        <v>9</v>
      </c>
      <c r="M210" s="2" t="str">
        <f t="shared" si="79"/>
        <v xml:space="preserve"> Thomann</v>
      </c>
      <c r="N210" s="2" t="str">
        <f t="shared" si="80"/>
        <v xml:space="preserve"> Gerhard;;;;;;;</v>
      </c>
      <c r="O210" s="2">
        <f t="shared" si="81"/>
        <v>9</v>
      </c>
      <c r="P210" s="2" t="str">
        <f t="shared" si="82"/>
        <v xml:space="preserve"> Gerhard</v>
      </c>
      <c r="Q210" s="2" t="str">
        <f t="shared" si="83"/>
        <v>;;;;;;</v>
      </c>
      <c r="R210" s="2">
        <f t="shared" si="84"/>
        <v>1</v>
      </c>
      <c r="S210" s="2" t="str">
        <f t="shared" si="85"/>
        <v/>
      </c>
      <c r="T210" s="2" t="str">
        <f t="shared" si="86"/>
        <v>;;;;;</v>
      </c>
      <c r="U210" s="2">
        <f t="shared" si="87"/>
        <v>1</v>
      </c>
      <c r="V210" s="2" t="str">
        <f t="shared" si="88"/>
        <v/>
      </c>
      <c r="W210" s="2" t="str">
        <f t="shared" si="89"/>
        <v>;;;;</v>
      </c>
      <c r="X210" s="2">
        <f t="shared" si="90"/>
        <v>1</v>
      </c>
      <c r="Y210" s="2" t="str">
        <f t="shared" si="91"/>
        <v/>
      </c>
      <c r="Z210" s="2" t="str">
        <f t="shared" si="92"/>
        <v>;;;</v>
      </c>
      <c r="AA210" s="2">
        <f t="shared" si="93"/>
        <v>1</v>
      </c>
      <c r="AB210" s="2" t="str">
        <f t="shared" si="94"/>
        <v/>
      </c>
      <c r="AC210" s="2" t="str">
        <f t="shared" si="95"/>
        <v>;;</v>
      </c>
      <c r="AD210" s="2"/>
      <c r="AE210" s="2"/>
      <c r="AF210" s="2"/>
      <c r="AG210" s="2"/>
    </row>
    <row r="211" spans="1:33">
      <c r="A211" s="2">
        <v>210</v>
      </c>
      <c r="B211" s="61">
        <f t="shared" si="72"/>
        <v>44771</v>
      </c>
      <c r="C211" s="2">
        <f t="shared" si="73"/>
        <v>29</v>
      </c>
      <c r="D211" s="2">
        <f t="shared" si="74"/>
        <v>28</v>
      </c>
      <c r="E211" s="2" cm="1">
        <f t="array" ref="E211">INDEX(Kalender,C211,D211)</f>
        <v>30</v>
      </c>
      <c r="F211" s="2">
        <f>COUNTIF(E$2:E211,E211)-1</f>
        <v>6</v>
      </c>
      <c r="G211" s="2" t="str" cm="1">
        <f t="array" ref="G211">IF(YEAR(B211)=N('Kalender-Kehrwoche'!$D$7),INDEX(Person,E211,1),"")&amp;";;;;;;;"</f>
        <v>WHG-01; Thomann; Gerhard;;;;;;;</v>
      </c>
      <c r="H211" s="2" t="str" cm="1">
        <f t="array" ref="H211">TRIM(IFERROR(INDEX(J211:AC211,1,F211*3+1),""))&amp;" "</f>
        <v xml:space="preserve"> </v>
      </c>
      <c r="I211" s="2">
        <f t="shared" si="75"/>
        <v>7</v>
      </c>
      <c r="J211" s="2" t="str">
        <f t="shared" si="76"/>
        <v>WHG-01</v>
      </c>
      <c r="K211" s="2" t="str">
        <f t="shared" si="77"/>
        <v xml:space="preserve"> Thomann; Gerhard;;;;;;;</v>
      </c>
      <c r="L211" s="2">
        <f t="shared" si="78"/>
        <v>9</v>
      </c>
      <c r="M211" s="2" t="str">
        <f t="shared" si="79"/>
        <v xml:space="preserve"> Thomann</v>
      </c>
      <c r="N211" s="2" t="str">
        <f t="shared" si="80"/>
        <v xml:space="preserve"> Gerhard;;;;;;;</v>
      </c>
      <c r="O211" s="2">
        <f t="shared" si="81"/>
        <v>9</v>
      </c>
      <c r="P211" s="2" t="str">
        <f t="shared" si="82"/>
        <v xml:space="preserve"> Gerhard</v>
      </c>
      <c r="Q211" s="2" t="str">
        <f t="shared" si="83"/>
        <v>;;;;;;</v>
      </c>
      <c r="R211" s="2">
        <f t="shared" si="84"/>
        <v>1</v>
      </c>
      <c r="S211" s="2" t="str">
        <f t="shared" si="85"/>
        <v/>
      </c>
      <c r="T211" s="2" t="str">
        <f t="shared" si="86"/>
        <v>;;;;;</v>
      </c>
      <c r="U211" s="2">
        <f t="shared" si="87"/>
        <v>1</v>
      </c>
      <c r="V211" s="2" t="str">
        <f t="shared" si="88"/>
        <v/>
      </c>
      <c r="W211" s="2" t="str">
        <f t="shared" si="89"/>
        <v>;;;;</v>
      </c>
      <c r="X211" s="2">
        <f t="shared" si="90"/>
        <v>1</v>
      </c>
      <c r="Y211" s="2" t="str">
        <f t="shared" si="91"/>
        <v/>
      </c>
      <c r="Z211" s="2" t="str">
        <f t="shared" si="92"/>
        <v>;;;</v>
      </c>
      <c r="AA211" s="2">
        <f t="shared" si="93"/>
        <v>1</v>
      </c>
      <c r="AB211" s="2" t="str">
        <f t="shared" si="94"/>
        <v/>
      </c>
      <c r="AC211" s="2" t="str">
        <f t="shared" si="95"/>
        <v>;;</v>
      </c>
      <c r="AD211" s="2"/>
      <c r="AE211" s="2"/>
      <c r="AF211" s="2"/>
      <c r="AG211" s="2"/>
    </row>
    <row r="212" spans="1:33">
      <c r="A212" s="2">
        <v>211</v>
      </c>
      <c r="B212" s="61">
        <f t="shared" si="72"/>
        <v>44772</v>
      </c>
      <c r="C212" s="2">
        <f t="shared" si="73"/>
        <v>30</v>
      </c>
      <c r="D212" s="2">
        <f t="shared" si="74"/>
        <v>28</v>
      </c>
      <c r="E212" s="2" cm="1">
        <f t="array" ref="E212">INDEX(Kalender,C212,D212)</f>
        <v>31</v>
      </c>
      <c r="F212" s="2">
        <f>COUNTIF(E$2:E212,E212)-1</f>
        <v>0</v>
      </c>
      <c r="G212" s="2" t="str" cm="1">
        <f t="array" ref="G212">IF(YEAR(B212)=N('Kalender-Kehrwoche'!$D$7),INDEX(Person,E212,1),"")&amp;";;;;;;;"</f>
        <v>Ingolf; Matys; Tel.: 0761; 881 4402;;;;;;;</v>
      </c>
      <c r="H212" s="2" t="str" cm="1">
        <f t="array" ref="H212">TRIM(IFERROR(INDEX(J212:AC212,1,F212*3+1),""))&amp;" "</f>
        <v xml:space="preserve">Ingolf </v>
      </c>
      <c r="I212" s="2">
        <f t="shared" si="75"/>
        <v>7</v>
      </c>
      <c r="J212" s="2" t="str">
        <f t="shared" si="76"/>
        <v>Ingolf</v>
      </c>
      <c r="K212" s="2" t="str">
        <f t="shared" si="77"/>
        <v xml:space="preserve"> Matys; Tel.: 0761; 881 4402;;;;;;;</v>
      </c>
      <c r="L212" s="2">
        <f t="shared" si="78"/>
        <v>7</v>
      </c>
      <c r="M212" s="2" t="str">
        <f t="shared" si="79"/>
        <v xml:space="preserve"> Matys</v>
      </c>
      <c r="N212" s="2" t="str">
        <f t="shared" si="80"/>
        <v xml:space="preserve"> Tel.: 0761; 881 4402;;;;;;;</v>
      </c>
      <c r="O212" s="2">
        <f t="shared" si="81"/>
        <v>12</v>
      </c>
      <c r="P212" s="2" t="str">
        <f t="shared" si="82"/>
        <v xml:space="preserve"> Tel.: 0761</v>
      </c>
      <c r="Q212" s="2" t="str">
        <f t="shared" si="83"/>
        <v xml:space="preserve"> 881 4402;;;;;;;</v>
      </c>
      <c r="R212" s="2">
        <f t="shared" si="84"/>
        <v>10</v>
      </c>
      <c r="S212" s="2" t="str">
        <f t="shared" si="85"/>
        <v xml:space="preserve"> 881 4402</v>
      </c>
      <c r="T212" s="2" t="str">
        <f t="shared" si="86"/>
        <v>;;;;;;</v>
      </c>
      <c r="U212" s="2">
        <f t="shared" si="87"/>
        <v>1</v>
      </c>
      <c r="V212" s="2" t="str">
        <f t="shared" si="88"/>
        <v/>
      </c>
      <c r="W212" s="2" t="str">
        <f t="shared" si="89"/>
        <v>;;;;;</v>
      </c>
      <c r="X212" s="2">
        <f t="shared" si="90"/>
        <v>1</v>
      </c>
      <c r="Y212" s="2" t="str">
        <f t="shared" si="91"/>
        <v/>
      </c>
      <c r="Z212" s="2" t="str">
        <f t="shared" si="92"/>
        <v>;;;;</v>
      </c>
      <c r="AA212" s="2">
        <f t="shared" si="93"/>
        <v>1</v>
      </c>
      <c r="AB212" s="2" t="str">
        <f t="shared" si="94"/>
        <v/>
      </c>
      <c r="AC212" s="2" t="str">
        <f t="shared" si="95"/>
        <v>;;;</v>
      </c>
      <c r="AD212" s="2"/>
      <c r="AE212" s="2"/>
      <c r="AF212" s="2"/>
      <c r="AG212" s="2"/>
    </row>
    <row r="213" spans="1:33">
      <c r="A213" s="2">
        <v>212</v>
      </c>
      <c r="B213" s="61">
        <f t="shared" si="72"/>
        <v>44773</v>
      </c>
      <c r="C213" s="2">
        <f t="shared" si="73"/>
        <v>31</v>
      </c>
      <c r="D213" s="2">
        <f t="shared" si="74"/>
        <v>28</v>
      </c>
      <c r="E213" s="2" cm="1">
        <f t="array" ref="E213">INDEX(Kalender,C213,D213)</f>
        <v>31</v>
      </c>
      <c r="F213" s="2">
        <f>COUNTIF(E$2:E213,E213)-1</f>
        <v>1</v>
      </c>
      <c r="G213" s="2" t="str" cm="1">
        <f t="array" ref="G213">IF(YEAR(B213)=N('Kalender-Kehrwoche'!$D$7),INDEX(Person,E213,1),"")&amp;";;;;;;;"</f>
        <v>Ingolf; Matys; Tel.: 0761; 881 4402;;;;;;;</v>
      </c>
      <c r="H213" s="2" t="str" cm="1">
        <f t="array" ref="H213">TRIM(IFERROR(INDEX(J213:AC213,1,F213*3+1),""))&amp;" "</f>
        <v xml:space="preserve">Matys </v>
      </c>
      <c r="I213" s="2">
        <f t="shared" si="75"/>
        <v>7</v>
      </c>
      <c r="J213" s="2" t="str">
        <f t="shared" si="76"/>
        <v>Ingolf</v>
      </c>
      <c r="K213" s="2" t="str">
        <f t="shared" si="77"/>
        <v xml:space="preserve"> Matys; Tel.: 0761; 881 4402;;;;;;;</v>
      </c>
      <c r="L213" s="2">
        <f t="shared" si="78"/>
        <v>7</v>
      </c>
      <c r="M213" s="2" t="str">
        <f t="shared" si="79"/>
        <v xml:space="preserve"> Matys</v>
      </c>
      <c r="N213" s="2" t="str">
        <f t="shared" si="80"/>
        <v xml:space="preserve"> Tel.: 0761; 881 4402;;;;;;;</v>
      </c>
      <c r="O213" s="2">
        <f t="shared" si="81"/>
        <v>12</v>
      </c>
      <c r="P213" s="2" t="str">
        <f t="shared" si="82"/>
        <v xml:space="preserve"> Tel.: 0761</v>
      </c>
      <c r="Q213" s="2" t="str">
        <f t="shared" si="83"/>
        <v xml:space="preserve"> 881 4402;;;;;;;</v>
      </c>
      <c r="R213" s="2">
        <f t="shared" si="84"/>
        <v>10</v>
      </c>
      <c r="S213" s="2" t="str">
        <f t="shared" si="85"/>
        <v xml:space="preserve"> 881 4402</v>
      </c>
      <c r="T213" s="2" t="str">
        <f t="shared" si="86"/>
        <v>;;;;;;</v>
      </c>
      <c r="U213" s="2">
        <f t="shared" si="87"/>
        <v>1</v>
      </c>
      <c r="V213" s="2" t="str">
        <f t="shared" si="88"/>
        <v/>
      </c>
      <c r="W213" s="2" t="str">
        <f t="shared" si="89"/>
        <v>;;;;;</v>
      </c>
      <c r="X213" s="2">
        <f t="shared" si="90"/>
        <v>1</v>
      </c>
      <c r="Y213" s="2" t="str">
        <f t="shared" si="91"/>
        <v/>
      </c>
      <c r="Z213" s="2" t="str">
        <f t="shared" si="92"/>
        <v>;;;;</v>
      </c>
      <c r="AA213" s="2">
        <f t="shared" si="93"/>
        <v>1</v>
      </c>
      <c r="AB213" s="2" t="str">
        <f t="shared" si="94"/>
        <v/>
      </c>
      <c r="AC213" s="2" t="str">
        <f t="shared" si="95"/>
        <v>;;;</v>
      </c>
      <c r="AD213" s="2"/>
      <c r="AE213" s="2"/>
      <c r="AF213" s="2"/>
      <c r="AG213" s="2"/>
    </row>
    <row r="214" spans="1:33">
      <c r="A214" s="2">
        <v>213</v>
      </c>
      <c r="B214" s="61">
        <f t="shared" si="72"/>
        <v>44774</v>
      </c>
      <c r="C214" s="2">
        <f t="shared" si="73"/>
        <v>1</v>
      </c>
      <c r="D214" s="2">
        <f t="shared" si="74"/>
        <v>32</v>
      </c>
      <c r="E214" s="2" cm="1">
        <f t="array" ref="E214">INDEX(Kalender,C214,D214)</f>
        <v>31</v>
      </c>
      <c r="F214" s="2">
        <f>COUNTIF(E$2:E214,E214)-1</f>
        <v>2</v>
      </c>
      <c r="G214" s="2" t="str" cm="1">
        <f t="array" ref="G214">IF(YEAR(B214)=N('Kalender-Kehrwoche'!$D$7),INDEX(Person,E214,1),"")&amp;";;;;;;;"</f>
        <v>Ingolf; Matys; Tel.: 0761; 881 4402;;;;;;;</v>
      </c>
      <c r="H214" s="2" t="str" cm="1">
        <f t="array" ref="H214">TRIM(IFERROR(INDEX(J214:AC214,1,F214*3+1),""))&amp;" "</f>
        <v xml:space="preserve">Tel.: 0761 </v>
      </c>
      <c r="I214" s="2">
        <f t="shared" si="75"/>
        <v>7</v>
      </c>
      <c r="J214" s="2" t="str">
        <f t="shared" si="76"/>
        <v>Ingolf</v>
      </c>
      <c r="K214" s="2" t="str">
        <f t="shared" si="77"/>
        <v xml:space="preserve"> Matys; Tel.: 0761; 881 4402;;;;;;;</v>
      </c>
      <c r="L214" s="2">
        <f t="shared" si="78"/>
        <v>7</v>
      </c>
      <c r="M214" s="2" t="str">
        <f t="shared" si="79"/>
        <v xml:space="preserve"> Matys</v>
      </c>
      <c r="N214" s="2" t="str">
        <f t="shared" si="80"/>
        <v xml:space="preserve"> Tel.: 0761; 881 4402;;;;;;;</v>
      </c>
      <c r="O214" s="2">
        <f t="shared" si="81"/>
        <v>12</v>
      </c>
      <c r="P214" s="2" t="str">
        <f t="shared" si="82"/>
        <v xml:space="preserve"> Tel.: 0761</v>
      </c>
      <c r="Q214" s="2" t="str">
        <f t="shared" si="83"/>
        <v xml:space="preserve"> 881 4402;;;;;;;</v>
      </c>
      <c r="R214" s="2">
        <f t="shared" si="84"/>
        <v>10</v>
      </c>
      <c r="S214" s="2" t="str">
        <f t="shared" si="85"/>
        <v xml:space="preserve"> 881 4402</v>
      </c>
      <c r="T214" s="2" t="str">
        <f t="shared" si="86"/>
        <v>;;;;;;</v>
      </c>
      <c r="U214" s="2">
        <f t="shared" si="87"/>
        <v>1</v>
      </c>
      <c r="V214" s="2" t="str">
        <f t="shared" si="88"/>
        <v/>
      </c>
      <c r="W214" s="2" t="str">
        <f t="shared" si="89"/>
        <v>;;;;;</v>
      </c>
      <c r="X214" s="2">
        <f t="shared" si="90"/>
        <v>1</v>
      </c>
      <c r="Y214" s="2" t="str">
        <f t="shared" si="91"/>
        <v/>
      </c>
      <c r="Z214" s="2" t="str">
        <f t="shared" si="92"/>
        <v>;;;;</v>
      </c>
      <c r="AA214" s="2">
        <f t="shared" si="93"/>
        <v>1</v>
      </c>
      <c r="AB214" s="2" t="str">
        <f t="shared" si="94"/>
        <v/>
      </c>
      <c r="AC214" s="2" t="str">
        <f t="shared" si="95"/>
        <v>;;;</v>
      </c>
      <c r="AD214" s="2"/>
      <c r="AE214" s="2"/>
      <c r="AF214" s="2"/>
      <c r="AG214" s="2"/>
    </row>
    <row r="215" spans="1:33">
      <c r="A215" s="2">
        <v>214</v>
      </c>
      <c r="B215" s="61">
        <f t="shared" si="72"/>
        <v>44775</v>
      </c>
      <c r="C215" s="2">
        <f t="shared" si="73"/>
        <v>2</v>
      </c>
      <c r="D215" s="2">
        <f t="shared" si="74"/>
        <v>32</v>
      </c>
      <c r="E215" s="2" cm="1">
        <f t="array" ref="E215">INDEX(Kalender,C215,D215)</f>
        <v>31</v>
      </c>
      <c r="F215" s="2">
        <f>COUNTIF(E$2:E215,E215)-1</f>
        <v>3</v>
      </c>
      <c r="G215" s="2" t="str" cm="1">
        <f t="array" ref="G215">IF(YEAR(B215)=N('Kalender-Kehrwoche'!$D$7),INDEX(Person,E215,1),"")&amp;";;;;;;;"</f>
        <v>Ingolf; Matys; Tel.: 0761; 881 4402;;;;;;;</v>
      </c>
      <c r="H215" s="2" t="str" cm="1">
        <f t="array" ref="H215">TRIM(IFERROR(INDEX(J215:AC215,1,F215*3+1),""))&amp;" "</f>
        <v xml:space="preserve">881 4402 </v>
      </c>
      <c r="I215" s="2">
        <f t="shared" si="75"/>
        <v>7</v>
      </c>
      <c r="J215" s="2" t="str">
        <f t="shared" si="76"/>
        <v>Ingolf</v>
      </c>
      <c r="K215" s="2" t="str">
        <f t="shared" si="77"/>
        <v xml:space="preserve"> Matys; Tel.: 0761; 881 4402;;;;;;;</v>
      </c>
      <c r="L215" s="2">
        <f t="shared" si="78"/>
        <v>7</v>
      </c>
      <c r="M215" s="2" t="str">
        <f t="shared" si="79"/>
        <v xml:space="preserve"> Matys</v>
      </c>
      <c r="N215" s="2" t="str">
        <f t="shared" si="80"/>
        <v xml:space="preserve"> Tel.: 0761; 881 4402;;;;;;;</v>
      </c>
      <c r="O215" s="2">
        <f t="shared" si="81"/>
        <v>12</v>
      </c>
      <c r="P215" s="2" t="str">
        <f t="shared" si="82"/>
        <v xml:space="preserve"> Tel.: 0761</v>
      </c>
      <c r="Q215" s="2" t="str">
        <f t="shared" si="83"/>
        <v xml:space="preserve"> 881 4402;;;;;;;</v>
      </c>
      <c r="R215" s="2">
        <f t="shared" si="84"/>
        <v>10</v>
      </c>
      <c r="S215" s="2" t="str">
        <f t="shared" si="85"/>
        <v xml:space="preserve"> 881 4402</v>
      </c>
      <c r="T215" s="2" t="str">
        <f t="shared" si="86"/>
        <v>;;;;;;</v>
      </c>
      <c r="U215" s="2">
        <f t="shared" si="87"/>
        <v>1</v>
      </c>
      <c r="V215" s="2" t="str">
        <f t="shared" si="88"/>
        <v/>
      </c>
      <c r="W215" s="2" t="str">
        <f t="shared" si="89"/>
        <v>;;;;;</v>
      </c>
      <c r="X215" s="2">
        <f t="shared" si="90"/>
        <v>1</v>
      </c>
      <c r="Y215" s="2" t="str">
        <f t="shared" si="91"/>
        <v/>
      </c>
      <c r="Z215" s="2" t="str">
        <f t="shared" si="92"/>
        <v>;;;;</v>
      </c>
      <c r="AA215" s="2">
        <f t="shared" si="93"/>
        <v>1</v>
      </c>
      <c r="AB215" s="2" t="str">
        <f t="shared" si="94"/>
        <v/>
      </c>
      <c r="AC215" s="2" t="str">
        <f t="shared" si="95"/>
        <v>;;;</v>
      </c>
      <c r="AD215" s="2"/>
      <c r="AE215" s="2"/>
      <c r="AF215" s="2"/>
      <c r="AG215" s="2"/>
    </row>
    <row r="216" spans="1:33">
      <c r="A216" s="2">
        <v>215</v>
      </c>
      <c r="B216" s="61">
        <f t="shared" si="72"/>
        <v>44776</v>
      </c>
      <c r="C216" s="2">
        <f t="shared" si="73"/>
        <v>3</v>
      </c>
      <c r="D216" s="2">
        <f t="shared" si="74"/>
        <v>32</v>
      </c>
      <c r="E216" s="2" cm="1">
        <f t="array" ref="E216">INDEX(Kalender,C216,D216)</f>
        <v>31</v>
      </c>
      <c r="F216" s="2">
        <f>COUNTIF(E$2:E216,E216)-1</f>
        <v>4</v>
      </c>
      <c r="G216" s="2" t="str" cm="1">
        <f t="array" ref="G216">IF(YEAR(B216)=N('Kalender-Kehrwoche'!$D$7),INDEX(Person,E216,1),"")&amp;";;;;;;;"</f>
        <v>Ingolf; Matys; Tel.: 0761; 881 4402;;;;;;;</v>
      </c>
      <c r="H216" s="2" t="str" cm="1">
        <f t="array" ref="H216">TRIM(IFERROR(INDEX(J216:AC216,1,F216*3+1),""))&amp;" "</f>
        <v xml:space="preserve"> </v>
      </c>
      <c r="I216" s="2">
        <f t="shared" si="75"/>
        <v>7</v>
      </c>
      <c r="J216" s="2" t="str">
        <f t="shared" si="76"/>
        <v>Ingolf</v>
      </c>
      <c r="K216" s="2" t="str">
        <f t="shared" si="77"/>
        <v xml:space="preserve"> Matys; Tel.: 0761; 881 4402;;;;;;;</v>
      </c>
      <c r="L216" s="2">
        <f t="shared" si="78"/>
        <v>7</v>
      </c>
      <c r="M216" s="2" t="str">
        <f t="shared" si="79"/>
        <v xml:space="preserve"> Matys</v>
      </c>
      <c r="N216" s="2" t="str">
        <f t="shared" si="80"/>
        <v xml:space="preserve"> Tel.: 0761; 881 4402;;;;;;;</v>
      </c>
      <c r="O216" s="2">
        <f t="shared" si="81"/>
        <v>12</v>
      </c>
      <c r="P216" s="2" t="str">
        <f t="shared" si="82"/>
        <v xml:space="preserve"> Tel.: 0761</v>
      </c>
      <c r="Q216" s="2" t="str">
        <f t="shared" si="83"/>
        <v xml:space="preserve"> 881 4402;;;;;;;</v>
      </c>
      <c r="R216" s="2">
        <f t="shared" si="84"/>
        <v>10</v>
      </c>
      <c r="S216" s="2" t="str">
        <f t="shared" si="85"/>
        <v xml:space="preserve"> 881 4402</v>
      </c>
      <c r="T216" s="2" t="str">
        <f t="shared" si="86"/>
        <v>;;;;;;</v>
      </c>
      <c r="U216" s="2">
        <f t="shared" si="87"/>
        <v>1</v>
      </c>
      <c r="V216" s="2" t="str">
        <f t="shared" si="88"/>
        <v/>
      </c>
      <c r="W216" s="2" t="str">
        <f t="shared" si="89"/>
        <v>;;;;;</v>
      </c>
      <c r="X216" s="2">
        <f t="shared" si="90"/>
        <v>1</v>
      </c>
      <c r="Y216" s="2" t="str">
        <f t="shared" si="91"/>
        <v/>
      </c>
      <c r="Z216" s="2" t="str">
        <f t="shared" si="92"/>
        <v>;;;;</v>
      </c>
      <c r="AA216" s="2">
        <f t="shared" si="93"/>
        <v>1</v>
      </c>
      <c r="AB216" s="2" t="str">
        <f t="shared" si="94"/>
        <v/>
      </c>
      <c r="AC216" s="2" t="str">
        <f t="shared" si="95"/>
        <v>;;;</v>
      </c>
      <c r="AD216" s="2"/>
      <c r="AE216" s="2"/>
      <c r="AF216" s="2"/>
      <c r="AG216" s="2"/>
    </row>
    <row r="217" spans="1:33">
      <c r="A217" s="2">
        <v>216</v>
      </c>
      <c r="B217" s="61">
        <f t="shared" si="72"/>
        <v>44777</v>
      </c>
      <c r="C217" s="2">
        <f t="shared" si="73"/>
        <v>4</v>
      </c>
      <c r="D217" s="2">
        <f t="shared" si="74"/>
        <v>32</v>
      </c>
      <c r="E217" s="2" cm="1">
        <f t="array" ref="E217">INDEX(Kalender,C217,D217)</f>
        <v>31</v>
      </c>
      <c r="F217" s="2">
        <f>COUNTIF(E$2:E217,E217)-1</f>
        <v>5</v>
      </c>
      <c r="G217" s="2" t="str" cm="1">
        <f t="array" ref="G217">IF(YEAR(B217)=N('Kalender-Kehrwoche'!$D$7),INDEX(Person,E217,1),"")&amp;";;;;;;;"</f>
        <v>Ingolf; Matys; Tel.: 0761; 881 4402;;;;;;;</v>
      </c>
      <c r="H217" s="2" t="str" cm="1">
        <f t="array" ref="H217">TRIM(IFERROR(INDEX(J217:AC217,1,F217*3+1),""))&amp;" "</f>
        <v xml:space="preserve"> </v>
      </c>
      <c r="I217" s="2">
        <f t="shared" si="75"/>
        <v>7</v>
      </c>
      <c r="J217" s="2" t="str">
        <f t="shared" si="76"/>
        <v>Ingolf</v>
      </c>
      <c r="K217" s="2" t="str">
        <f t="shared" si="77"/>
        <v xml:space="preserve"> Matys; Tel.: 0761; 881 4402;;;;;;;</v>
      </c>
      <c r="L217" s="2">
        <f t="shared" si="78"/>
        <v>7</v>
      </c>
      <c r="M217" s="2" t="str">
        <f t="shared" si="79"/>
        <v xml:space="preserve"> Matys</v>
      </c>
      <c r="N217" s="2" t="str">
        <f t="shared" si="80"/>
        <v xml:space="preserve"> Tel.: 0761; 881 4402;;;;;;;</v>
      </c>
      <c r="O217" s="2">
        <f t="shared" si="81"/>
        <v>12</v>
      </c>
      <c r="P217" s="2" t="str">
        <f t="shared" si="82"/>
        <v xml:space="preserve"> Tel.: 0761</v>
      </c>
      <c r="Q217" s="2" t="str">
        <f t="shared" si="83"/>
        <v xml:space="preserve"> 881 4402;;;;;;;</v>
      </c>
      <c r="R217" s="2">
        <f t="shared" si="84"/>
        <v>10</v>
      </c>
      <c r="S217" s="2" t="str">
        <f t="shared" si="85"/>
        <v xml:space="preserve"> 881 4402</v>
      </c>
      <c r="T217" s="2" t="str">
        <f t="shared" si="86"/>
        <v>;;;;;;</v>
      </c>
      <c r="U217" s="2">
        <f t="shared" si="87"/>
        <v>1</v>
      </c>
      <c r="V217" s="2" t="str">
        <f t="shared" si="88"/>
        <v/>
      </c>
      <c r="W217" s="2" t="str">
        <f t="shared" si="89"/>
        <v>;;;;;</v>
      </c>
      <c r="X217" s="2">
        <f t="shared" si="90"/>
        <v>1</v>
      </c>
      <c r="Y217" s="2" t="str">
        <f t="shared" si="91"/>
        <v/>
      </c>
      <c r="Z217" s="2" t="str">
        <f t="shared" si="92"/>
        <v>;;;;</v>
      </c>
      <c r="AA217" s="2">
        <f t="shared" si="93"/>
        <v>1</v>
      </c>
      <c r="AB217" s="2" t="str">
        <f t="shared" si="94"/>
        <v/>
      </c>
      <c r="AC217" s="2" t="str">
        <f t="shared" si="95"/>
        <v>;;;</v>
      </c>
      <c r="AD217" s="2"/>
      <c r="AE217" s="2"/>
      <c r="AF217" s="2"/>
      <c r="AG217" s="2"/>
    </row>
    <row r="218" spans="1:33">
      <c r="A218" s="2">
        <v>217</v>
      </c>
      <c r="B218" s="61">
        <f t="shared" si="72"/>
        <v>44778</v>
      </c>
      <c r="C218" s="2">
        <f t="shared" si="73"/>
        <v>5</v>
      </c>
      <c r="D218" s="2">
        <f t="shared" si="74"/>
        <v>32</v>
      </c>
      <c r="E218" s="2" cm="1">
        <f t="array" ref="E218">INDEX(Kalender,C218,D218)</f>
        <v>31</v>
      </c>
      <c r="F218" s="2">
        <f>COUNTIF(E$2:E218,E218)-1</f>
        <v>6</v>
      </c>
      <c r="G218" s="2" t="str" cm="1">
        <f t="array" ref="G218">IF(YEAR(B218)=N('Kalender-Kehrwoche'!$D$7),INDEX(Person,E218,1),"")&amp;";;;;;;;"</f>
        <v>Ingolf; Matys; Tel.: 0761; 881 4402;;;;;;;</v>
      </c>
      <c r="H218" s="2" t="str" cm="1">
        <f t="array" ref="H218">TRIM(IFERROR(INDEX(J218:AC218,1,F218*3+1),""))&amp;" "</f>
        <v xml:space="preserve"> </v>
      </c>
      <c r="I218" s="2">
        <f t="shared" si="75"/>
        <v>7</v>
      </c>
      <c r="J218" s="2" t="str">
        <f t="shared" si="76"/>
        <v>Ingolf</v>
      </c>
      <c r="K218" s="2" t="str">
        <f t="shared" si="77"/>
        <v xml:space="preserve"> Matys; Tel.: 0761; 881 4402;;;;;;;</v>
      </c>
      <c r="L218" s="2">
        <f t="shared" si="78"/>
        <v>7</v>
      </c>
      <c r="M218" s="2" t="str">
        <f t="shared" si="79"/>
        <v xml:space="preserve"> Matys</v>
      </c>
      <c r="N218" s="2" t="str">
        <f t="shared" si="80"/>
        <v xml:space="preserve"> Tel.: 0761; 881 4402;;;;;;;</v>
      </c>
      <c r="O218" s="2">
        <f t="shared" si="81"/>
        <v>12</v>
      </c>
      <c r="P218" s="2" t="str">
        <f t="shared" si="82"/>
        <v xml:space="preserve"> Tel.: 0761</v>
      </c>
      <c r="Q218" s="2" t="str">
        <f t="shared" si="83"/>
        <v xml:space="preserve"> 881 4402;;;;;;;</v>
      </c>
      <c r="R218" s="2">
        <f t="shared" si="84"/>
        <v>10</v>
      </c>
      <c r="S218" s="2" t="str">
        <f t="shared" si="85"/>
        <v xml:space="preserve"> 881 4402</v>
      </c>
      <c r="T218" s="2" t="str">
        <f t="shared" si="86"/>
        <v>;;;;;;</v>
      </c>
      <c r="U218" s="2">
        <f t="shared" si="87"/>
        <v>1</v>
      </c>
      <c r="V218" s="2" t="str">
        <f t="shared" si="88"/>
        <v/>
      </c>
      <c r="W218" s="2" t="str">
        <f t="shared" si="89"/>
        <v>;;;;;</v>
      </c>
      <c r="X218" s="2">
        <f t="shared" si="90"/>
        <v>1</v>
      </c>
      <c r="Y218" s="2" t="str">
        <f t="shared" si="91"/>
        <v/>
      </c>
      <c r="Z218" s="2" t="str">
        <f t="shared" si="92"/>
        <v>;;;;</v>
      </c>
      <c r="AA218" s="2">
        <f t="shared" si="93"/>
        <v>1</v>
      </c>
      <c r="AB218" s="2" t="str">
        <f t="shared" si="94"/>
        <v/>
      </c>
      <c r="AC218" s="2" t="str">
        <f t="shared" si="95"/>
        <v>;;;</v>
      </c>
      <c r="AD218" s="2"/>
      <c r="AE218" s="2"/>
      <c r="AF218" s="2"/>
      <c r="AG218" s="2"/>
    </row>
    <row r="219" spans="1:33">
      <c r="A219" s="2">
        <v>218</v>
      </c>
      <c r="B219" s="61">
        <f t="shared" si="72"/>
        <v>44779</v>
      </c>
      <c r="C219" s="2">
        <f t="shared" si="73"/>
        <v>6</v>
      </c>
      <c r="D219" s="2">
        <f t="shared" si="74"/>
        <v>32</v>
      </c>
      <c r="E219" s="2" cm="1">
        <f t="array" ref="E219">INDEX(Kalender,C219,D219)</f>
        <v>32</v>
      </c>
      <c r="F219" s="2">
        <f>COUNTIF(E$2:E219,E219)-1</f>
        <v>0</v>
      </c>
      <c r="G219" s="2" t="str" cm="1">
        <f t="array" ref="G219">IF(YEAR(B219)=N('Kalender-Kehrwoche'!$D$7),INDEX(Person,E219,1),"")&amp;";;;;;;;"</f>
        <v>Wohnung 3; Dritter; mal;sehen;;;;;;;</v>
      </c>
      <c r="H219" s="2" t="str" cm="1">
        <f t="array" ref="H219">TRIM(IFERROR(INDEX(J219:AC219,1,F219*3+1),""))&amp;" "</f>
        <v xml:space="preserve">Wohnung 3 </v>
      </c>
      <c r="I219" s="2">
        <f t="shared" si="75"/>
        <v>10</v>
      </c>
      <c r="J219" s="2" t="str">
        <f t="shared" si="76"/>
        <v>Wohnung 3</v>
      </c>
      <c r="K219" s="2" t="str">
        <f t="shared" si="77"/>
        <v xml:space="preserve"> Dritter; mal;sehen;;;;;;;</v>
      </c>
      <c r="L219" s="2">
        <f t="shared" si="78"/>
        <v>9</v>
      </c>
      <c r="M219" s="2" t="str">
        <f t="shared" si="79"/>
        <v xml:space="preserve"> Dritter</v>
      </c>
      <c r="N219" s="2" t="str">
        <f t="shared" si="80"/>
        <v xml:space="preserve"> mal;sehen;;;;;;;</v>
      </c>
      <c r="O219" s="2">
        <f t="shared" si="81"/>
        <v>5</v>
      </c>
      <c r="P219" s="2" t="str">
        <f t="shared" si="82"/>
        <v xml:space="preserve"> mal</v>
      </c>
      <c r="Q219" s="2" t="str">
        <f t="shared" si="83"/>
        <v>sehen;;;;;;;</v>
      </c>
      <c r="R219" s="2">
        <f t="shared" si="84"/>
        <v>6</v>
      </c>
      <c r="S219" s="2" t="str">
        <f t="shared" si="85"/>
        <v>sehen</v>
      </c>
      <c r="T219" s="2" t="str">
        <f t="shared" si="86"/>
        <v>;;;;;;</v>
      </c>
      <c r="U219" s="2">
        <f t="shared" si="87"/>
        <v>1</v>
      </c>
      <c r="V219" s="2" t="str">
        <f t="shared" si="88"/>
        <v/>
      </c>
      <c r="W219" s="2" t="str">
        <f t="shared" si="89"/>
        <v>;;;;;</v>
      </c>
      <c r="X219" s="2">
        <f t="shared" si="90"/>
        <v>1</v>
      </c>
      <c r="Y219" s="2" t="str">
        <f t="shared" si="91"/>
        <v/>
      </c>
      <c r="Z219" s="2" t="str">
        <f t="shared" si="92"/>
        <v>;;;;</v>
      </c>
      <c r="AA219" s="2">
        <f t="shared" si="93"/>
        <v>1</v>
      </c>
      <c r="AB219" s="2" t="str">
        <f t="shared" si="94"/>
        <v/>
      </c>
      <c r="AC219" s="2" t="str">
        <f t="shared" si="95"/>
        <v>;;;</v>
      </c>
      <c r="AD219" s="2"/>
      <c r="AE219" s="2"/>
      <c r="AF219" s="2"/>
      <c r="AG219" s="2"/>
    </row>
    <row r="220" spans="1:33">
      <c r="A220" s="2">
        <v>219</v>
      </c>
      <c r="B220" s="61">
        <f t="shared" si="72"/>
        <v>44780</v>
      </c>
      <c r="C220" s="2">
        <f t="shared" si="73"/>
        <v>7</v>
      </c>
      <c r="D220" s="2">
        <f t="shared" si="74"/>
        <v>32</v>
      </c>
      <c r="E220" s="2" cm="1">
        <f t="array" ref="E220">INDEX(Kalender,C220,D220)</f>
        <v>32</v>
      </c>
      <c r="F220" s="2">
        <f>COUNTIF(E$2:E220,E220)-1</f>
        <v>1</v>
      </c>
      <c r="G220" s="2" t="str" cm="1">
        <f t="array" ref="G220">IF(YEAR(B220)=N('Kalender-Kehrwoche'!$D$7),INDEX(Person,E220,1),"")&amp;";;;;;;;"</f>
        <v>Wohnung 3; Dritter; mal;sehen;;;;;;;</v>
      </c>
      <c r="H220" s="2" t="str" cm="1">
        <f t="array" ref="H220">TRIM(IFERROR(INDEX(J220:AC220,1,F220*3+1),""))&amp;" "</f>
        <v xml:space="preserve">Dritter </v>
      </c>
      <c r="I220" s="2">
        <f t="shared" si="75"/>
        <v>10</v>
      </c>
      <c r="J220" s="2" t="str">
        <f t="shared" si="76"/>
        <v>Wohnung 3</v>
      </c>
      <c r="K220" s="2" t="str">
        <f t="shared" si="77"/>
        <v xml:space="preserve"> Dritter; mal;sehen;;;;;;;</v>
      </c>
      <c r="L220" s="2">
        <f t="shared" si="78"/>
        <v>9</v>
      </c>
      <c r="M220" s="2" t="str">
        <f t="shared" si="79"/>
        <v xml:space="preserve"> Dritter</v>
      </c>
      <c r="N220" s="2" t="str">
        <f t="shared" si="80"/>
        <v xml:space="preserve"> mal;sehen;;;;;;;</v>
      </c>
      <c r="O220" s="2">
        <f t="shared" si="81"/>
        <v>5</v>
      </c>
      <c r="P220" s="2" t="str">
        <f t="shared" si="82"/>
        <v xml:space="preserve"> mal</v>
      </c>
      <c r="Q220" s="2" t="str">
        <f t="shared" si="83"/>
        <v>sehen;;;;;;;</v>
      </c>
      <c r="R220" s="2">
        <f t="shared" si="84"/>
        <v>6</v>
      </c>
      <c r="S220" s="2" t="str">
        <f t="shared" si="85"/>
        <v>sehen</v>
      </c>
      <c r="T220" s="2" t="str">
        <f t="shared" si="86"/>
        <v>;;;;;;</v>
      </c>
      <c r="U220" s="2">
        <f t="shared" si="87"/>
        <v>1</v>
      </c>
      <c r="V220" s="2" t="str">
        <f t="shared" si="88"/>
        <v/>
      </c>
      <c r="W220" s="2" t="str">
        <f t="shared" si="89"/>
        <v>;;;;;</v>
      </c>
      <c r="X220" s="2">
        <f t="shared" si="90"/>
        <v>1</v>
      </c>
      <c r="Y220" s="2" t="str">
        <f t="shared" si="91"/>
        <v/>
      </c>
      <c r="Z220" s="2" t="str">
        <f t="shared" si="92"/>
        <v>;;;;</v>
      </c>
      <c r="AA220" s="2">
        <f t="shared" si="93"/>
        <v>1</v>
      </c>
      <c r="AB220" s="2" t="str">
        <f t="shared" si="94"/>
        <v/>
      </c>
      <c r="AC220" s="2" t="str">
        <f t="shared" si="95"/>
        <v>;;;</v>
      </c>
      <c r="AD220" s="2"/>
      <c r="AE220" s="2"/>
      <c r="AF220" s="2"/>
      <c r="AG220" s="2"/>
    </row>
    <row r="221" spans="1:33">
      <c r="A221" s="2">
        <v>220</v>
      </c>
      <c r="B221" s="61">
        <f t="shared" si="72"/>
        <v>44781</v>
      </c>
      <c r="C221" s="2">
        <f t="shared" si="73"/>
        <v>8</v>
      </c>
      <c r="D221" s="2">
        <f t="shared" si="74"/>
        <v>32</v>
      </c>
      <c r="E221" s="2" cm="1">
        <f t="array" ref="E221">INDEX(Kalender,C221,D221)</f>
        <v>32</v>
      </c>
      <c r="F221" s="2">
        <f>COUNTIF(E$2:E221,E221)-1</f>
        <v>2</v>
      </c>
      <c r="G221" s="2" t="str" cm="1">
        <f t="array" ref="G221">IF(YEAR(B221)=N('Kalender-Kehrwoche'!$D$7),INDEX(Person,E221,1),"")&amp;";;;;;;;"</f>
        <v>Wohnung 3; Dritter; mal;sehen;;;;;;;</v>
      </c>
      <c r="H221" s="2" t="str" cm="1">
        <f t="array" ref="H221">TRIM(IFERROR(INDEX(J221:AC221,1,F221*3+1),""))&amp;" "</f>
        <v xml:space="preserve">mal </v>
      </c>
      <c r="I221" s="2">
        <f t="shared" si="75"/>
        <v>10</v>
      </c>
      <c r="J221" s="2" t="str">
        <f t="shared" si="76"/>
        <v>Wohnung 3</v>
      </c>
      <c r="K221" s="2" t="str">
        <f t="shared" si="77"/>
        <v xml:space="preserve"> Dritter; mal;sehen;;;;;;;</v>
      </c>
      <c r="L221" s="2">
        <f t="shared" si="78"/>
        <v>9</v>
      </c>
      <c r="M221" s="2" t="str">
        <f t="shared" si="79"/>
        <v xml:space="preserve"> Dritter</v>
      </c>
      <c r="N221" s="2" t="str">
        <f t="shared" si="80"/>
        <v xml:space="preserve"> mal;sehen;;;;;;;</v>
      </c>
      <c r="O221" s="2">
        <f t="shared" si="81"/>
        <v>5</v>
      </c>
      <c r="P221" s="2" t="str">
        <f t="shared" si="82"/>
        <v xml:space="preserve"> mal</v>
      </c>
      <c r="Q221" s="2" t="str">
        <f t="shared" si="83"/>
        <v>sehen;;;;;;;</v>
      </c>
      <c r="R221" s="2">
        <f t="shared" si="84"/>
        <v>6</v>
      </c>
      <c r="S221" s="2" t="str">
        <f t="shared" si="85"/>
        <v>sehen</v>
      </c>
      <c r="T221" s="2" t="str">
        <f t="shared" si="86"/>
        <v>;;;;;;</v>
      </c>
      <c r="U221" s="2">
        <f t="shared" si="87"/>
        <v>1</v>
      </c>
      <c r="V221" s="2" t="str">
        <f t="shared" si="88"/>
        <v/>
      </c>
      <c r="W221" s="2" t="str">
        <f t="shared" si="89"/>
        <v>;;;;;</v>
      </c>
      <c r="X221" s="2">
        <f t="shared" si="90"/>
        <v>1</v>
      </c>
      <c r="Y221" s="2" t="str">
        <f t="shared" si="91"/>
        <v/>
      </c>
      <c r="Z221" s="2" t="str">
        <f t="shared" si="92"/>
        <v>;;;;</v>
      </c>
      <c r="AA221" s="2">
        <f t="shared" si="93"/>
        <v>1</v>
      </c>
      <c r="AB221" s="2" t="str">
        <f t="shared" si="94"/>
        <v/>
      </c>
      <c r="AC221" s="2" t="str">
        <f t="shared" si="95"/>
        <v>;;;</v>
      </c>
      <c r="AD221" s="2"/>
      <c r="AE221" s="2"/>
      <c r="AF221" s="2"/>
      <c r="AG221" s="2"/>
    </row>
    <row r="222" spans="1:33">
      <c r="A222" s="2">
        <v>221</v>
      </c>
      <c r="B222" s="61">
        <f t="shared" si="72"/>
        <v>44782</v>
      </c>
      <c r="C222" s="2">
        <f t="shared" si="73"/>
        <v>9</v>
      </c>
      <c r="D222" s="2">
        <f t="shared" si="74"/>
        <v>32</v>
      </c>
      <c r="E222" s="2" cm="1">
        <f t="array" ref="E222">INDEX(Kalender,C222,D222)</f>
        <v>32</v>
      </c>
      <c r="F222" s="2">
        <f>COUNTIF(E$2:E222,E222)-1</f>
        <v>3</v>
      </c>
      <c r="G222" s="2" t="str" cm="1">
        <f t="array" ref="G222">IF(YEAR(B222)=N('Kalender-Kehrwoche'!$D$7),INDEX(Person,E222,1),"")&amp;";;;;;;;"</f>
        <v>Wohnung 3; Dritter; mal;sehen;;;;;;;</v>
      </c>
      <c r="H222" s="2" t="str" cm="1">
        <f t="array" ref="H222">TRIM(IFERROR(INDEX(J222:AC222,1,F222*3+1),""))&amp;" "</f>
        <v xml:space="preserve">sehen </v>
      </c>
      <c r="I222" s="2">
        <f t="shared" si="75"/>
        <v>10</v>
      </c>
      <c r="J222" s="2" t="str">
        <f t="shared" si="76"/>
        <v>Wohnung 3</v>
      </c>
      <c r="K222" s="2" t="str">
        <f t="shared" si="77"/>
        <v xml:space="preserve"> Dritter; mal;sehen;;;;;;;</v>
      </c>
      <c r="L222" s="2">
        <f t="shared" si="78"/>
        <v>9</v>
      </c>
      <c r="M222" s="2" t="str">
        <f t="shared" si="79"/>
        <v xml:space="preserve"> Dritter</v>
      </c>
      <c r="N222" s="2" t="str">
        <f t="shared" si="80"/>
        <v xml:space="preserve"> mal;sehen;;;;;;;</v>
      </c>
      <c r="O222" s="2">
        <f t="shared" si="81"/>
        <v>5</v>
      </c>
      <c r="P222" s="2" t="str">
        <f t="shared" si="82"/>
        <v xml:space="preserve"> mal</v>
      </c>
      <c r="Q222" s="2" t="str">
        <f t="shared" si="83"/>
        <v>sehen;;;;;;;</v>
      </c>
      <c r="R222" s="2">
        <f t="shared" si="84"/>
        <v>6</v>
      </c>
      <c r="S222" s="2" t="str">
        <f t="shared" si="85"/>
        <v>sehen</v>
      </c>
      <c r="T222" s="2" t="str">
        <f t="shared" si="86"/>
        <v>;;;;;;</v>
      </c>
      <c r="U222" s="2">
        <f t="shared" si="87"/>
        <v>1</v>
      </c>
      <c r="V222" s="2" t="str">
        <f t="shared" si="88"/>
        <v/>
      </c>
      <c r="W222" s="2" t="str">
        <f t="shared" si="89"/>
        <v>;;;;;</v>
      </c>
      <c r="X222" s="2">
        <f t="shared" si="90"/>
        <v>1</v>
      </c>
      <c r="Y222" s="2" t="str">
        <f t="shared" si="91"/>
        <v/>
      </c>
      <c r="Z222" s="2" t="str">
        <f t="shared" si="92"/>
        <v>;;;;</v>
      </c>
      <c r="AA222" s="2">
        <f t="shared" si="93"/>
        <v>1</v>
      </c>
      <c r="AB222" s="2" t="str">
        <f t="shared" si="94"/>
        <v/>
      </c>
      <c r="AC222" s="2" t="str">
        <f t="shared" si="95"/>
        <v>;;;</v>
      </c>
      <c r="AD222" s="2"/>
      <c r="AE222" s="2"/>
      <c r="AF222" s="2"/>
      <c r="AG222" s="2"/>
    </row>
    <row r="223" spans="1:33">
      <c r="A223" s="2">
        <v>222</v>
      </c>
      <c r="B223" s="61">
        <f t="shared" si="72"/>
        <v>44783</v>
      </c>
      <c r="C223" s="2">
        <f t="shared" si="73"/>
        <v>10</v>
      </c>
      <c r="D223" s="2">
        <f t="shared" si="74"/>
        <v>32</v>
      </c>
      <c r="E223" s="2" cm="1">
        <f t="array" ref="E223">INDEX(Kalender,C223,D223)</f>
        <v>32</v>
      </c>
      <c r="F223" s="2">
        <f>COUNTIF(E$2:E223,E223)-1</f>
        <v>4</v>
      </c>
      <c r="G223" s="2" t="str" cm="1">
        <f t="array" ref="G223">IF(YEAR(B223)=N('Kalender-Kehrwoche'!$D$7),INDEX(Person,E223,1),"")&amp;";;;;;;;"</f>
        <v>Wohnung 3; Dritter; mal;sehen;;;;;;;</v>
      </c>
      <c r="H223" s="2" t="str" cm="1">
        <f t="array" ref="H223">TRIM(IFERROR(INDEX(J223:AC223,1,F223*3+1),""))&amp;" "</f>
        <v xml:space="preserve"> </v>
      </c>
      <c r="I223" s="2">
        <f t="shared" si="75"/>
        <v>10</v>
      </c>
      <c r="J223" s="2" t="str">
        <f t="shared" si="76"/>
        <v>Wohnung 3</v>
      </c>
      <c r="K223" s="2" t="str">
        <f t="shared" si="77"/>
        <v xml:space="preserve"> Dritter; mal;sehen;;;;;;;</v>
      </c>
      <c r="L223" s="2">
        <f t="shared" si="78"/>
        <v>9</v>
      </c>
      <c r="M223" s="2" t="str">
        <f t="shared" si="79"/>
        <v xml:space="preserve"> Dritter</v>
      </c>
      <c r="N223" s="2" t="str">
        <f t="shared" si="80"/>
        <v xml:space="preserve"> mal;sehen;;;;;;;</v>
      </c>
      <c r="O223" s="2">
        <f t="shared" si="81"/>
        <v>5</v>
      </c>
      <c r="P223" s="2" t="str">
        <f t="shared" si="82"/>
        <v xml:space="preserve"> mal</v>
      </c>
      <c r="Q223" s="2" t="str">
        <f t="shared" si="83"/>
        <v>sehen;;;;;;;</v>
      </c>
      <c r="R223" s="2">
        <f t="shared" si="84"/>
        <v>6</v>
      </c>
      <c r="S223" s="2" t="str">
        <f t="shared" si="85"/>
        <v>sehen</v>
      </c>
      <c r="T223" s="2" t="str">
        <f t="shared" si="86"/>
        <v>;;;;;;</v>
      </c>
      <c r="U223" s="2">
        <f t="shared" si="87"/>
        <v>1</v>
      </c>
      <c r="V223" s="2" t="str">
        <f t="shared" si="88"/>
        <v/>
      </c>
      <c r="W223" s="2" t="str">
        <f t="shared" si="89"/>
        <v>;;;;;</v>
      </c>
      <c r="X223" s="2">
        <f t="shared" si="90"/>
        <v>1</v>
      </c>
      <c r="Y223" s="2" t="str">
        <f t="shared" si="91"/>
        <v/>
      </c>
      <c r="Z223" s="2" t="str">
        <f t="shared" si="92"/>
        <v>;;;;</v>
      </c>
      <c r="AA223" s="2">
        <f t="shared" si="93"/>
        <v>1</v>
      </c>
      <c r="AB223" s="2" t="str">
        <f t="shared" si="94"/>
        <v/>
      </c>
      <c r="AC223" s="2" t="str">
        <f t="shared" si="95"/>
        <v>;;;</v>
      </c>
      <c r="AD223" s="2"/>
      <c r="AE223" s="2"/>
      <c r="AF223" s="2"/>
      <c r="AG223" s="2"/>
    </row>
    <row r="224" spans="1:33">
      <c r="A224" s="2">
        <v>223</v>
      </c>
      <c r="B224" s="61">
        <f t="shared" si="72"/>
        <v>44784</v>
      </c>
      <c r="C224" s="2">
        <f t="shared" si="73"/>
        <v>11</v>
      </c>
      <c r="D224" s="2">
        <f t="shared" si="74"/>
        <v>32</v>
      </c>
      <c r="E224" s="2" cm="1">
        <f t="array" ref="E224">INDEX(Kalender,C224,D224)</f>
        <v>32</v>
      </c>
      <c r="F224" s="2">
        <f>COUNTIF(E$2:E224,E224)-1</f>
        <v>5</v>
      </c>
      <c r="G224" s="2" t="str" cm="1">
        <f t="array" ref="G224">IF(YEAR(B224)=N('Kalender-Kehrwoche'!$D$7),INDEX(Person,E224,1),"")&amp;";;;;;;;"</f>
        <v>Wohnung 3; Dritter; mal;sehen;;;;;;;</v>
      </c>
      <c r="H224" s="2" t="str" cm="1">
        <f t="array" ref="H224">TRIM(IFERROR(INDEX(J224:AC224,1,F224*3+1),""))&amp;" "</f>
        <v xml:space="preserve"> </v>
      </c>
      <c r="I224" s="2">
        <f t="shared" si="75"/>
        <v>10</v>
      </c>
      <c r="J224" s="2" t="str">
        <f t="shared" si="76"/>
        <v>Wohnung 3</v>
      </c>
      <c r="K224" s="2" t="str">
        <f t="shared" si="77"/>
        <v xml:space="preserve"> Dritter; mal;sehen;;;;;;;</v>
      </c>
      <c r="L224" s="2">
        <f t="shared" si="78"/>
        <v>9</v>
      </c>
      <c r="M224" s="2" t="str">
        <f t="shared" si="79"/>
        <v xml:space="preserve"> Dritter</v>
      </c>
      <c r="N224" s="2" t="str">
        <f t="shared" si="80"/>
        <v xml:space="preserve"> mal;sehen;;;;;;;</v>
      </c>
      <c r="O224" s="2">
        <f t="shared" si="81"/>
        <v>5</v>
      </c>
      <c r="P224" s="2" t="str">
        <f t="shared" si="82"/>
        <v xml:space="preserve"> mal</v>
      </c>
      <c r="Q224" s="2" t="str">
        <f t="shared" si="83"/>
        <v>sehen;;;;;;;</v>
      </c>
      <c r="R224" s="2">
        <f t="shared" si="84"/>
        <v>6</v>
      </c>
      <c r="S224" s="2" t="str">
        <f t="shared" si="85"/>
        <v>sehen</v>
      </c>
      <c r="T224" s="2" t="str">
        <f t="shared" si="86"/>
        <v>;;;;;;</v>
      </c>
      <c r="U224" s="2">
        <f t="shared" si="87"/>
        <v>1</v>
      </c>
      <c r="V224" s="2" t="str">
        <f t="shared" si="88"/>
        <v/>
      </c>
      <c r="W224" s="2" t="str">
        <f t="shared" si="89"/>
        <v>;;;;;</v>
      </c>
      <c r="X224" s="2">
        <f t="shared" si="90"/>
        <v>1</v>
      </c>
      <c r="Y224" s="2" t="str">
        <f t="shared" si="91"/>
        <v/>
      </c>
      <c r="Z224" s="2" t="str">
        <f t="shared" si="92"/>
        <v>;;;;</v>
      </c>
      <c r="AA224" s="2">
        <f t="shared" si="93"/>
        <v>1</v>
      </c>
      <c r="AB224" s="2" t="str">
        <f t="shared" si="94"/>
        <v/>
      </c>
      <c r="AC224" s="2" t="str">
        <f t="shared" si="95"/>
        <v>;;;</v>
      </c>
      <c r="AD224" s="2"/>
      <c r="AE224" s="2"/>
      <c r="AF224" s="2"/>
      <c r="AG224" s="2"/>
    </row>
    <row r="225" spans="1:33">
      <c r="A225" s="2">
        <v>224</v>
      </c>
      <c r="B225" s="61">
        <f t="shared" si="72"/>
        <v>44785</v>
      </c>
      <c r="C225" s="2">
        <f t="shared" si="73"/>
        <v>12</v>
      </c>
      <c r="D225" s="2">
        <f t="shared" si="74"/>
        <v>32</v>
      </c>
      <c r="E225" s="2" cm="1">
        <f t="array" ref="E225">INDEX(Kalender,C225,D225)</f>
        <v>32</v>
      </c>
      <c r="F225" s="2">
        <f>COUNTIF(E$2:E225,E225)-1</f>
        <v>6</v>
      </c>
      <c r="G225" s="2" t="str" cm="1">
        <f t="array" ref="G225">IF(YEAR(B225)=N('Kalender-Kehrwoche'!$D$7),INDEX(Person,E225,1),"")&amp;";;;;;;;"</f>
        <v>Wohnung 3; Dritter; mal;sehen;;;;;;;</v>
      </c>
      <c r="H225" s="2" t="str" cm="1">
        <f t="array" ref="H225">TRIM(IFERROR(INDEX(J225:AC225,1,F225*3+1),""))&amp;" "</f>
        <v xml:space="preserve"> </v>
      </c>
      <c r="I225" s="2">
        <f t="shared" si="75"/>
        <v>10</v>
      </c>
      <c r="J225" s="2" t="str">
        <f t="shared" si="76"/>
        <v>Wohnung 3</v>
      </c>
      <c r="K225" s="2" t="str">
        <f t="shared" si="77"/>
        <v xml:space="preserve"> Dritter; mal;sehen;;;;;;;</v>
      </c>
      <c r="L225" s="2">
        <f t="shared" si="78"/>
        <v>9</v>
      </c>
      <c r="M225" s="2" t="str">
        <f t="shared" si="79"/>
        <v xml:space="preserve"> Dritter</v>
      </c>
      <c r="N225" s="2" t="str">
        <f t="shared" si="80"/>
        <v xml:space="preserve"> mal;sehen;;;;;;;</v>
      </c>
      <c r="O225" s="2">
        <f t="shared" si="81"/>
        <v>5</v>
      </c>
      <c r="P225" s="2" t="str">
        <f t="shared" si="82"/>
        <v xml:space="preserve"> mal</v>
      </c>
      <c r="Q225" s="2" t="str">
        <f t="shared" si="83"/>
        <v>sehen;;;;;;;</v>
      </c>
      <c r="R225" s="2">
        <f t="shared" si="84"/>
        <v>6</v>
      </c>
      <c r="S225" s="2" t="str">
        <f t="shared" si="85"/>
        <v>sehen</v>
      </c>
      <c r="T225" s="2" t="str">
        <f t="shared" si="86"/>
        <v>;;;;;;</v>
      </c>
      <c r="U225" s="2">
        <f t="shared" si="87"/>
        <v>1</v>
      </c>
      <c r="V225" s="2" t="str">
        <f t="shared" si="88"/>
        <v/>
      </c>
      <c r="W225" s="2" t="str">
        <f t="shared" si="89"/>
        <v>;;;;;</v>
      </c>
      <c r="X225" s="2">
        <f t="shared" si="90"/>
        <v>1</v>
      </c>
      <c r="Y225" s="2" t="str">
        <f t="shared" si="91"/>
        <v/>
      </c>
      <c r="Z225" s="2" t="str">
        <f t="shared" si="92"/>
        <v>;;;;</v>
      </c>
      <c r="AA225" s="2">
        <f t="shared" si="93"/>
        <v>1</v>
      </c>
      <c r="AB225" s="2" t="str">
        <f t="shared" si="94"/>
        <v/>
      </c>
      <c r="AC225" s="2" t="str">
        <f t="shared" si="95"/>
        <v>;;;</v>
      </c>
      <c r="AD225" s="2"/>
      <c r="AE225" s="2"/>
      <c r="AF225" s="2"/>
      <c r="AG225" s="2"/>
    </row>
    <row r="226" spans="1:33">
      <c r="A226" s="2">
        <v>225</v>
      </c>
      <c r="B226" s="61">
        <f t="shared" si="72"/>
        <v>44786</v>
      </c>
      <c r="C226" s="2">
        <f t="shared" si="73"/>
        <v>13</v>
      </c>
      <c r="D226" s="2">
        <f t="shared" si="74"/>
        <v>32</v>
      </c>
      <c r="E226" s="2" cm="1">
        <f t="array" ref="E226">INDEX(Kalender,C226,D226)</f>
        <v>33</v>
      </c>
      <c r="F226" s="2">
        <f>COUNTIF(E$2:E226,E226)-1</f>
        <v>0</v>
      </c>
      <c r="G226" s="2" t="str" cm="1">
        <f t="array" ref="G226">IF(YEAR(B226)=N('Kalender-Kehrwoche'!$D$7),INDEX(Person,E226,1),"")&amp;";;;;;;;"</f>
        <v>WHG-01; Thomann; Gerhard;;;;;;;</v>
      </c>
      <c r="H226" s="2" t="str" cm="1">
        <f t="array" ref="H226">TRIM(IFERROR(INDEX(J226:AC226,1,F226*3+1),""))&amp;" "</f>
        <v xml:space="preserve">WHG-01 </v>
      </c>
      <c r="I226" s="2">
        <f t="shared" si="75"/>
        <v>7</v>
      </c>
      <c r="J226" s="2" t="str">
        <f t="shared" si="76"/>
        <v>WHG-01</v>
      </c>
      <c r="K226" s="2" t="str">
        <f t="shared" si="77"/>
        <v xml:space="preserve"> Thomann; Gerhard;;;;;;;</v>
      </c>
      <c r="L226" s="2">
        <f t="shared" si="78"/>
        <v>9</v>
      </c>
      <c r="M226" s="2" t="str">
        <f t="shared" si="79"/>
        <v xml:space="preserve"> Thomann</v>
      </c>
      <c r="N226" s="2" t="str">
        <f t="shared" si="80"/>
        <v xml:space="preserve"> Gerhard;;;;;;;</v>
      </c>
      <c r="O226" s="2">
        <f t="shared" si="81"/>
        <v>9</v>
      </c>
      <c r="P226" s="2" t="str">
        <f t="shared" si="82"/>
        <v xml:space="preserve"> Gerhard</v>
      </c>
      <c r="Q226" s="2" t="str">
        <f t="shared" si="83"/>
        <v>;;;;;;</v>
      </c>
      <c r="R226" s="2">
        <f t="shared" si="84"/>
        <v>1</v>
      </c>
      <c r="S226" s="2" t="str">
        <f t="shared" si="85"/>
        <v/>
      </c>
      <c r="T226" s="2" t="str">
        <f t="shared" si="86"/>
        <v>;;;;;</v>
      </c>
      <c r="U226" s="2">
        <f t="shared" si="87"/>
        <v>1</v>
      </c>
      <c r="V226" s="2" t="str">
        <f t="shared" si="88"/>
        <v/>
      </c>
      <c r="W226" s="2" t="str">
        <f t="shared" si="89"/>
        <v>;;;;</v>
      </c>
      <c r="X226" s="2">
        <f t="shared" si="90"/>
        <v>1</v>
      </c>
      <c r="Y226" s="2" t="str">
        <f t="shared" si="91"/>
        <v/>
      </c>
      <c r="Z226" s="2" t="str">
        <f t="shared" si="92"/>
        <v>;;;</v>
      </c>
      <c r="AA226" s="2">
        <f t="shared" si="93"/>
        <v>1</v>
      </c>
      <c r="AB226" s="2" t="str">
        <f t="shared" si="94"/>
        <v/>
      </c>
      <c r="AC226" s="2" t="str">
        <f t="shared" si="95"/>
        <v>;;</v>
      </c>
      <c r="AD226" s="2"/>
      <c r="AE226" s="2"/>
      <c r="AF226" s="2"/>
      <c r="AG226" s="2"/>
    </row>
    <row r="227" spans="1:33">
      <c r="A227" s="2">
        <v>226</v>
      </c>
      <c r="B227" s="61">
        <f t="shared" si="72"/>
        <v>44787</v>
      </c>
      <c r="C227" s="2">
        <f t="shared" si="73"/>
        <v>14</v>
      </c>
      <c r="D227" s="2">
        <f t="shared" si="74"/>
        <v>32</v>
      </c>
      <c r="E227" s="2" cm="1">
        <f t="array" ref="E227">INDEX(Kalender,C227,D227)</f>
        <v>33</v>
      </c>
      <c r="F227" s="2">
        <f>COUNTIF(E$2:E227,E227)-1</f>
        <v>1</v>
      </c>
      <c r="G227" s="2" t="str" cm="1">
        <f t="array" ref="G227">IF(YEAR(B227)=N('Kalender-Kehrwoche'!$D$7),INDEX(Person,E227,1),"")&amp;";;;;;;;"</f>
        <v>WHG-01; Thomann; Gerhard;;;;;;;</v>
      </c>
      <c r="H227" s="2" t="str" cm="1">
        <f t="array" ref="H227">TRIM(IFERROR(INDEX(J227:AC227,1,F227*3+1),""))&amp;" "</f>
        <v xml:space="preserve">Thomann </v>
      </c>
      <c r="I227" s="2">
        <f t="shared" si="75"/>
        <v>7</v>
      </c>
      <c r="J227" s="2" t="str">
        <f t="shared" si="76"/>
        <v>WHG-01</v>
      </c>
      <c r="K227" s="2" t="str">
        <f t="shared" si="77"/>
        <v xml:space="preserve"> Thomann; Gerhard;;;;;;;</v>
      </c>
      <c r="L227" s="2">
        <f t="shared" si="78"/>
        <v>9</v>
      </c>
      <c r="M227" s="2" t="str">
        <f t="shared" si="79"/>
        <v xml:space="preserve"> Thomann</v>
      </c>
      <c r="N227" s="2" t="str">
        <f t="shared" si="80"/>
        <v xml:space="preserve"> Gerhard;;;;;;;</v>
      </c>
      <c r="O227" s="2">
        <f t="shared" si="81"/>
        <v>9</v>
      </c>
      <c r="P227" s="2" t="str">
        <f t="shared" si="82"/>
        <v xml:space="preserve"> Gerhard</v>
      </c>
      <c r="Q227" s="2" t="str">
        <f t="shared" si="83"/>
        <v>;;;;;;</v>
      </c>
      <c r="R227" s="2">
        <f t="shared" si="84"/>
        <v>1</v>
      </c>
      <c r="S227" s="2" t="str">
        <f t="shared" si="85"/>
        <v/>
      </c>
      <c r="T227" s="2" t="str">
        <f t="shared" si="86"/>
        <v>;;;;;</v>
      </c>
      <c r="U227" s="2">
        <f t="shared" si="87"/>
        <v>1</v>
      </c>
      <c r="V227" s="2" t="str">
        <f t="shared" si="88"/>
        <v/>
      </c>
      <c r="W227" s="2" t="str">
        <f t="shared" si="89"/>
        <v>;;;;</v>
      </c>
      <c r="X227" s="2">
        <f t="shared" si="90"/>
        <v>1</v>
      </c>
      <c r="Y227" s="2" t="str">
        <f t="shared" si="91"/>
        <v/>
      </c>
      <c r="Z227" s="2" t="str">
        <f t="shared" si="92"/>
        <v>;;;</v>
      </c>
      <c r="AA227" s="2">
        <f t="shared" si="93"/>
        <v>1</v>
      </c>
      <c r="AB227" s="2" t="str">
        <f t="shared" si="94"/>
        <v/>
      </c>
      <c r="AC227" s="2" t="str">
        <f t="shared" si="95"/>
        <v>;;</v>
      </c>
      <c r="AD227" s="2"/>
      <c r="AE227" s="2"/>
      <c r="AF227" s="2"/>
      <c r="AG227" s="2"/>
    </row>
    <row r="228" spans="1:33">
      <c r="A228" s="2">
        <v>227</v>
      </c>
      <c r="B228" s="61">
        <f t="shared" si="72"/>
        <v>44788</v>
      </c>
      <c r="C228" s="2">
        <f t="shared" si="73"/>
        <v>15</v>
      </c>
      <c r="D228" s="2">
        <f t="shared" si="74"/>
        <v>32</v>
      </c>
      <c r="E228" s="2" cm="1">
        <f t="array" ref="E228">INDEX(Kalender,C228,D228)</f>
        <v>33</v>
      </c>
      <c r="F228" s="2">
        <f>COUNTIF(E$2:E228,E228)-1</f>
        <v>2</v>
      </c>
      <c r="G228" s="2" t="str" cm="1">
        <f t="array" ref="G228">IF(YEAR(B228)=N('Kalender-Kehrwoche'!$D$7),INDEX(Person,E228,1),"")&amp;";;;;;;;"</f>
        <v>WHG-01; Thomann; Gerhard;;;;;;;</v>
      </c>
      <c r="H228" s="2" t="str" cm="1">
        <f t="array" ref="H228">TRIM(IFERROR(INDEX(J228:AC228,1,F228*3+1),""))&amp;" "</f>
        <v xml:space="preserve">Gerhard </v>
      </c>
      <c r="I228" s="2">
        <f t="shared" si="75"/>
        <v>7</v>
      </c>
      <c r="J228" s="2" t="str">
        <f t="shared" si="76"/>
        <v>WHG-01</v>
      </c>
      <c r="K228" s="2" t="str">
        <f t="shared" si="77"/>
        <v xml:space="preserve"> Thomann; Gerhard;;;;;;;</v>
      </c>
      <c r="L228" s="2">
        <f t="shared" si="78"/>
        <v>9</v>
      </c>
      <c r="M228" s="2" t="str">
        <f t="shared" si="79"/>
        <v xml:space="preserve"> Thomann</v>
      </c>
      <c r="N228" s="2" t="str">
        <f t="shared" si="80"/>
        <v xml:space="preserve"> Gerhard;;;;;;;</v>
      </c>
      <c r="O228" s="2">
        <f t="shared" si="81"/>
        <v>9</v>
      </c>
      <c r="P228" s="2" t="str">
        <f t="shared" si="82"/>
        <v xml:space="preserve"> Gerhard</v>
      </c>
      <c r="Q228" s="2" t="str">
        <f t="shared" si="83"/>
        <v>;;;;;;</v>
      </c>
      <c r="R228" s="2">
        <f t="shared" si="84"/>
        <v>1</v>
      </c>
      <c r="S228" s="2" t="str">
        <f t="shared" si="85"/>
        <v/>
      </c>
      <c r="T228" s="2" t="str">
        <f t="shared" si="86"/>
        <v>;;;;;</v>
      </c>
      <c r="U228" s="2">
        <f t="shared" si="87"/>
        <v>1</v>
      </c>
      <c r="V228" s="2" t="str">
        <f t="shared" si="88"/>
        <v/>
      </c>
      <c r="W228" s="2" t="str">
        <f t="shared" si="89"/>
        <v>;;;;</v>
      </c>
      <c r="X228" s="2">
        <f t="shared" si="90"/>
        <v>1</v>
      </c>
      <c r="Y228" s="2" t="str">
        <f t="shared" si="91"/>
        <v/>
      </c>
      <c r="Z228" s="2" t="str">
        <f t="shared" si="92"/>
        <v>;;;</v>
      </c>
      <c r="AA228" s="2">
        <f t="shared" si="93"/>
        <v>1</v>
      </c>
      <c r="AB228" s="2" t="str">
        <f t="shared" si="94"/>
        <v/>
      </c>
      <c r="AC228" s="2" t="str">
        <f t="shared" si="95"/>
        <v>;;</v>
      </c>
      <c r="AD228" s="2"/>
      <c r="AE228" s="2"/>
      <c r="AF228" s="2"/>
      <c r="AG228" s="2"/>
    </row>
    <row r="229" spans="1:33">
      <c r="A229" s="2">
        <v>228</v>
      </c>
      <c r="B229" s="61">
        <f t="shared" si="72"/>
        <v>44789</v>
      </c>
      <c r="C229" s="2">
        <f t="shared" si="73"/>
        <v>16</v>
      </c>
      <c r="D229" s="2">
        <f t="shared" si="74"/>
        <v>32</v>
      </c>
      <c r="E229" s="2" cm="1">
        <f t="array" ref="E229">INDEX(Kalender,C229,D229)</f>
        <v>33</v>
      </c>
      <c r="F229" s="2">
        <f>COUNTIF(E$2:E229,E229)-1</f>
        <v>3</v>
      </c>
      <c r="G229" s="2" t="str" cm="1">
        <f t="array" ref="G229">IF(YEAR(B229)=N('Kalender-Kehrwoche'!$D$7),INDEX(Person,E229,1),"")&amp;";;;;;;;"</f>
        <v>WHG-01; Thomann; Gerhard;;;;;;;</v>
      </c>
      <c r="H229" s="2" t="str" cm="1">
        <f t="array" ref="H229">TRIM(IFERROR(INDEX(J229:AC229,1,F229*3+1),""))&amp;" "</f>
        <v xml:space="preserve"> </v>
      </c>
      <c r="I229" s="2">
        <f t="shared" si="75"/>
        <v>7</v>
      </c>
      <c r="J229" s="2" t="str">
        <f t="shared" si="76"/>
        <v>WHG-01</v>
      </c>
      <c r="K229" s="2" t="str">
        <f t="shared" si="77"/>
        <v xml:space="preserve"> Thomann; Gerhard;;;;;;;</v>
      </c>
      <c r="L229" s="2">
        <f t="shared" si="78"/>
        <v>9</v>
      </c>
      <c r="M229" s="2" t="str">
        <f t="shared" si="79"/>
        <v xml:space="preserve"> Thomann</v>
      </c>
      <c r="N229" s="2" t="str">
        <f t="shared" si="80"/>
        <v xml:space="preserve"> Gerhard;;;;;;;</v>
      </c>
      <c r="O229" s="2">
        <f t="shared" si="81"/>
        <v>9</v>
      </c>
      <c r="P229" s="2" t="str">
        <f t="shared" si="82"/>
        <v xml:space="preserve"> Gerhard</v>
      </c>
      <c r="Q229" s="2" t="str">
        <f t="shared" si="83"/>
        <v>;;;;;;</v>
      </c>
      <c r="R229" s="2">
        <f t="shared" si="84"/>
        <v>1</v>
      </c>
      <c r="S229" s="2" t="str">
        <f t="shared" si="85"/>
        <v/>
      </c>
      <c r="T229" s="2" t="str">
        <f t="shared" si="86"/>
        <v>;;;;;</v>
      </c>
      <c r="U229" s="2">
        <f t="shared" si="87"/>
        <v>1</v>
      </c>
      <c r="V229" s="2" t="str">
        <f t="shared" si="88"/>
        <v/>
      </c>
      <c r="W229" s="2" t="str">
        <f t="shared" si="89"/>
        <v>;;;;</v>
      </c>
      <c r="X229" s="2">
        <f t="shared" si="90"/>
        <v>1</v>
      </c>
      <c r="Y229" s="2" t="str">
        <f t="shared" si="91"/>
        <v/>
      </c>
      <c r="Z229" s="2" t="str">
        <f t="shared" si="92"/>
        <v>;;;</v>
      </c>
      <c r="AA229" s="2">
        <f t="shared" si="93"/>
        <v>1</v>
      </c>
      <c r="AB229" s="2" t="str">
        <f t="shared" si="94"/>
        <v/>
      </c>
      <c r="AC229" s="2" t="str">
        <f t="shared" si="95"/>
        <v>;;</v>
      </c>
      <c r="AD229" s="2"/>
      <c r="AE229" s="2"/>
      <c r="AF229" s="2"/>
      <c r="AG229" s="2"/>
    </row>
    <row r="230" spans="1:33">
      <c r="A230" s="2">
        <v>229</v>
      </c>
      <c r="B230" s="61">
        <f t="shared" si="72"/>
        <v>44790</v>
      </c>
      <c r="C230" s="2">
        <f t="shared" si="73"/>
        <v>17</v>
      </c>
      <c r="D230" s="2">
        <f t="shared" si="74"/>
        <v>32</v>
      </c>
      <c r="E230" s="2" cm="1">
        <f t="array" ref="E230">INDEX(Kalender,C230,D230)</f>
        <v>33</v>
      </c>
      <c r="F230" s="2">
        <f>COUNTIF(E$2:E230,E230)-1</f>
        <v>4</v>
      </c>
      <c r="G230" s="2" t="str" cm="1">
        <f t="array" ref="G230">IF(YEAR(B230)=N('Kalender-Kehrwoche'!$D$7),INDEX(Person,E230,1),"")&amp;";;;;;;;"</f>
        <v>WHG-01; Thomann; Gerhard;;;;;;;</v>
      </c>
      <c r="H230" s="2" t="str" cm="1">
        <f t="array" ref="H230">TRIM(IFERROR(INDEX(J230:AC230,1,F230*3+1),""))&amp;" "</f>
        <v xml:space="preserve"> </v>
      </c>
      <c r="I230" s="2">
        <f t="shared" si="75"/>
        <v>7</v>
      </c>
      <c r="J230" s="2" t="str">
        <f t="shared" si="76"/>
        <v>WHG-01</v>
      </c>
      <c r="K230" s="2" t="str">
        <f t="shared" si="77"/>
        <v xml:space="preserve"> Thomann; Gerhard;;;;;;;</v>
      </c>
      <c r="L230" s="2">
        <f t="shared" si="78"/>
        <v>9</v>
      </c>
      <c r="M230" s="2" t="str">
        <f t="shared" si="79"/>
        <v xml:space="preserve"> Thomann</v>
      </c>
      <c r="N230" s="2" t="str">
        <f t="shared" si="80"/>
        <v xml:space="preserve"> Gerhard;;;;;;;</v>
      </c>
      <c r="O230" s="2">
        <f t="shared" si="81"/>
        <v>9</v>
      </c>
      <c r="P230" s="2" t="str">
        <f t="shared" si="82"/>
        <v xml:space="preserve"> Gerhard</v>
      </c>
      <c r="Q230" s="2" t="str">
        <f t="shared" si="83"/>
        <v>;;;;;;</v>
      </c>
      <c r="R230" s="2">
        <f t="shared" si="84"/>
        <v>1</v>
      </c>
      <c r="S230" s="2" t="str">
        <f t="shared" si="85"/>
        <v/>
      </c>
      <c r="T230" s="2" t="str">
        <f t="shared" si="86"/>
        <v>;;;;;</v>
      </c>
      <c r="U230" s="2">
        <f t="shared" si="87"/>
        <v>1</v>
      </c>
      <c r="V230" s="2" t="str">
        <f t="shared" si="88"/>
        <v/>
      </c>
      <c r="W230" s="2" t="str">
        <f t="shared" si="89"/>
        <v>;;;;</v>
      </c>
      <c r="X230" s="2">
        <f t="shared" si="90"/>
        <v>1</v>
      </c>
      <c r="Y230" s="2" t="str">
        <f t="shared" si="91"/>
        <v/>
      </c>
      <c r="Z230" s="2" t="str">
        <f t="shared" si="92"/>
        <v>;;;</v>
      </c>
      <c r="AA230" s="2">
        <f t="shared" si="93"/>
        <v>1</v>
      </c>
      <c r="AB230" s="2" t="str">
        <f t="shared" si="94"/>
        <v/>
      </c>
      <c r="AC230" s="2" t="str">
        <f t="shared" si="95"/>
        <v>;;</v>
      </c>
      <c r="AD230" s="2"/>
      <c r="AE230" s="2"/>
      <c r="AF230" s="2"/>
      <c r="AG230" s="2"/>
    </row>
    <row r="231" spans="1:33">
      <c r="A231" s="2">
        <v>230</v>
      </c>
      <c r="B231" s="61">
        <f t="shared" si="72"/>
        <v>44791</v>
      </c>
      <c r="C231" s="2">
        <f t="shared" si="73"/>
        <v>18</v>
      </c>
      <c r="D231" s="2">
        <f t="shared" si="74"/>
        <v>32</v>
      </c>
      <c r="E231" s="2" cm="1">
        <f t="array" ref="E231">INDEX(Kalender,C231,D231)</f>
        <v>33</v>
      </c>
      <c r="F231" s="2">
        <f>COUNTIF(E$2:E231,E231)-1</f>
        <v>5</v>
      </c>
      <c r="G231" s="2" t="str" cm="1">
        <f t="array" ref="G231">IF(YEAR(B231)=N('Kalender-Kehrwoche'!$D$7),INDEX(Person,E231,1),"")&amp;";;;;;;;"</f>
        <v>WHG-01; Thomann; Gerhard;;;;;;;</v>
      </c>
      <c r="H231" s="2" t="str" cm="1">
        <f t="array" ref="H231">TRIM(IFERROR(INDEX(J231:AC231,1,F231*3+1),""))&amp;" "</f>
        <v xml:space="preserve"> </v>
      </c>
      <c r="I231" s="2">
        <f t="shared" si="75"/>
        <v>7</v>
      </c>
      <c r="J231" s="2" t="str">
        <f t="shared" si="76"/>
        <v>WHG-01</v>
      </c>
      <c r="K231" s="2" t="str">
        <f t="shared" si="77"/>
        <v xml:space="preserve"> Thomann; Gerhard;;;;;;;</v>
      </c>
      <c r="L231" s="2">
        <f t="shared" si="78"/>
        <v>9</v>
      </c>
      <c r="M231" s="2" t="str">
        <f t="shared" si="79"/>
        <v xml:space="preserve"> Thomann</v>
      </c>
      <c r="N231" s="2" t="str">
        <f t="shared" si="80"/>
        <v xml:space="preserve"> Gerhard;;;;;;;</v>
      </c>
      <c r="O231" s="2">
        <f t="shared" si="81"/>
        <v>9</v>
      </c>
      <c r="P231" s="2" t="str">
        <f t="shared" si="82"/>
        <v xml:space="preserve"> Gerhard</v>
      </c>
      <c r="Q231" s="2" t="str">
        <f t="shared" si="83"/>
        <v>;;;;;;</v>
      </c>
      <c r="R231" s="2">
        <f t="shared" si="84"/>
        <v>1</v>
      </c>
      <c r="S231" s="2" t="str">
        <f t="shared" si="85"/>
        <v/>
      </c>
      <c r="T231" s="2" t="str">
        <f t="shared" si="86"/>
        <v>;;;;;</v>
      </c>
      <c r="U231" s="2">
        <f t="shared" si="87"/>
        <v>1</v>
      </c>
      <c r="V231" s="2" t="str">
        <f t="shared" si="88"/>
        <v/>
      </c>
      <c r="W231" s="2" t="str">
        <f t="shared" si="89"/>
        <v>;;;;</v>
      </c>
      <c r="X231" s="2">
        <f t="shared" si="90"/>
        <v>1</v>
      </c>
      <c r="Y231" s="2" t="str">
        <f t="shared" si="91"/>
        <v/>
      </c>
      <c r="Z231" s="2" t="str">
        <f t="shared" si="92"/>
        <v>;;;</v>
      </c>
      <c r="AA231" s="2">
        <f t="shared" si="93"/>
        <v>1</v>
      </c>
      <c r="AB231" s="2" t="str">
        <f t="shared" si="94"/>
        <v/>
      </c>
      <c r="AC231" s="2" t="str">
        <f t="shared" si="95"/>
        <v>;;</v>
      </c>
      <c r="AD231" s="2"/>
      <c r="AE231" s="2"/>
      <c r="AF231" s="2"/>
      <c r="AG231" s="2"/>
    </row>
    <row r="232" spans="1:33">
      <c r="A232" s="2">
        <v>231</v>
      </c>
      <c r="B232" s="61">
        <f t="shared" si="72"/>
        <v>44792</v>
      </c>
      <c r="C232" s="2">
        <f t="shared" si="73"/>
        <v>19</v>
      </c>
      <c r="D232" s="2">
        <f t="shared" si="74"/>
        <v>32</v>
      </c>
      <c r="E232" s="2" cm="1">
        <f t="array" ref="E232">INDEX(Kalender,C232,D232)</f>
        <v>33</v>
      </c>
      <c r="F232" s="2">
        <f>COUNTIF(E$2:E232,E232)-1</f>
        <v>6</v>
      </c>
      <c r="G232" s="2" t="str" cm="1">
        <f t="array" ref="G232">IF(YEAR(B232)=N('Kalender-Kehrwoche'!$D$7),INDEX(Person,E232,1),"")&amp;";;;;;;;"</f>
        <v>WHG-01; Thomann; Gerhard;;;;;;;</v>
      </c>
      <c r="H232" s="2" t="str" cm="1">
        <f t="array" ref="H232">TRIM(IFERROR(INDEX(J232:AC232,1,F232*3+1),""))&amp;" "</f>
        <v xml:space="preserve"> </v>
      </c>
      <c r="I232" s="2">
        <f t="shared" si="75"/>
        <v>7</v>
      </c>
      <c r="J232" s="2" t="str">
        <f t="shared" si="76"/>
        <v>WHG-01</v>
      </c>
      <c r="K232" s="2" t="str">
        <f t="shared" si="77"/>
        <v xml:space="preserve"> Thomann; Gerhard;;;;;;;</v>
      </c>
      <c r="L232" s="2">
        <f t="shared" si="78"/>
        <v>9</v>
      </c>
      <c r="M232" s="2" t="str">
        <f t="shared" si="79"/>
        <v xml:space="preserve"> Thomann</v>
      </c>
      <c r="N232" s="2" t="str">
        <f t="shared" si="80"/>
        <v xml:space="preserve"> Gerhard;;;;;;;</v>
      </c>
      <c r="O232" s="2">
        <f t="shared" si="81"/>
        <v>9</v>
      </c>
      <c r="P232" s="2" t="str">
        <f t="shared" si="82"/>
        <v xml:space="preserve"> Gerhard</v>
      </c>
      <c r="Q232" s="2" t="str">
        <f t="shared" si="83"/>
        <v>;;;;;;</v>
      </c>
      <c r="R232" s="2">
        <f t="shared" si="84"/>
        <v>1</v>
      </c>
      <c r="S232" s="2" t="str">
        <f t="shared" si="85"/>
        <v/>
      </c>
      <c r="T232" s="2" t="str">
        <f t="shared" si="86"/>
        <v>;;;;;</v>
      </c>
      <c r="U232" s="2">
        <f t="shared" si="87"/>
        <v>1</v>
      </c>
      <c r="V232" s="2" t="str">
        <f t="shared" si="88"/>
        <v/>
      </c>
      <c r="W232" s="2" t="str">
        <f t="shared" si="89"/>
        <v>;;;;</v>
      </c>
      <c r="X232" s="2">
        <f t="shared" si="90"/>
        <v>1</v>
      </c>
      <c r="Y232" s="2" t="str">
        <f t="shared" si="91"/>
        <v/>
      </c>
      <c r="Z232" s="2" t="str">
        <f t="shared" si="92"/>
        <v>;;;</v>
      </c>
      <c r="AA232" s="2">
        <f t="shared" si="93"/>
        <v>1</v>
      </c>
      <c r="AB232" s="2" t="str">
        <f t="shared" si="94"/>
        <v/>
      </c>
      <c r="AC232" s="2" t="str">
        <f t="shared" si="95"/>
        <v>;;</v>
      </c>
      <c r="AD232" s="2"/>
      <c r="AE232" s="2"/>
      <c r="AF232" s="2"/>
      <c r="AG232" s="2"/>
    </row>
    <row r="233" spans="1:33">
      <c r="A233" s="2">
        <v>232</v>
      </c>
      <c r="B233" s="61">
        <f t="shared" si="72"/>
        <v>44793</v>
      </c>
      <c r="C233" s="2">
        <f t="shared" si="73"/>
        <v>20</v>
      </c>
      <c r="D233" s="2">
        <f t="shared" si="74"/>
        <v>32</v>
      </c>
      <c r="E233" s="2" cm="1">
        <f t="array" ref="E233">INDEX(Kalender,C233,D233)</f>
        <v>34</v>
      </c>
      <c r="F233" s="2">
        <f>COUNTIF(E$2:E233,E233)-1</f>
        <v>0</v>
      </c>
      <c r="G233" s="2" t="str" cm="1">
        <f t="array" ref="G233">IF(YEAR(B233)=N('Kalender-Kehrwoche'!$D$7),INDEX(Person,E233,1),"")&amp;";;;;;;;"</f>
        <v>Ingolf; Matys; Tel.: 0761; 881 4402;;;;;;;</v>
      </c>
      <c r="H233" s="2" t="str" cm="1">
        <f t="array" ref="H233">TRIM(IFERROR(INDEX(J233:AC233,1,F233*3+1),""))&amp;" "</f>
        <v xml:space="preserve">Ingolf </v>
      </c>
      <c r="I233" s="2">
        <f t="shared" si="75"/>
        <v>7</v>
      </c>
      <c r="J233" s="2" t="str">
        <f t="shared" si="76"/>
        <v>Ingolf</v>
      </c>
      <c r="K233" s="2" t="str">
        <f t="shared" si="77"/>
        <v xml:space="preserve"> Matys; Tel.: 0761; 881 4402;;;;;;;</v>
      </c>
      <c r="L233" s="2">
        <f t="shared" si="78"/>
        <v>7</v>
      </c>
      <c r="M233" s="2" t="str">
        <f t="shared" si="79"/>
        <v xml:space="preserve"> Matys</v>
      </c>
      <c r="N233" s="2" t="str">
        <f t="shared" si="80"/>
        <v xml:space="preserve"> Tel.: 0761; 881 4402;;;;;;;</v>
      </c>
      <c r="O233" s="2">
        <f t="shared" si="81"/>
        <v>12</v>
      </c>
      <c r="P233" s="2" t="str">
        <f t="shared" si="82"/>
        <v xml:space="preserve"> Tel.: 0761</v>
      </c>
      <c r="Q233" s="2" t="str">
        <f t="shared" si="83"/>
        <v xml:space="preserve"> 881 4402;;;;;;;</v>
      </c>
      <c r="R233" s="2">
        <f t="shared" si="84"/>
        <v>10</v>
      </c>
      <c r="S233" s="2" t="str">
        <f t="shared" si="85"/>
        <v xml:space="preserve"> 881 4402</v>
      </c>
      <c r="T233" s="2" t="str">
        <f t="shared" si="86"/>
        <v>;;;;;;</v>
      </c>
      <c r="U233" s="2">
        <f t="shared" si="87"/>
        <v>1</v>
      </c>
      <c r="V233" s="2" t="str">
        <f t="shared" si="88"/>
        <v/>
      </c>
      <c r="W233" s="2" t="str">
        <f t="shared" si="89"/>
        <v>;;;;;</v>
      </c>
      <c r="X233" s="2">
        <f t="shared" si="90"/>
        <v>1</v>
      </c>
      <c r="Y233" s="2" t="str">
        <f t="shared" si="91"/>
        <v/>
      </c>
      <c r="Z233" s="2" t="str">
        <f t="shared" si="92"/>
        <v>;;;;</v>
      </c>
      <c r="AA233" s="2">
        <f t="shared" si="93"/>
        <v>1</v>
      </c>
      <c r="AB233" s="2" t="str">
        <f t="shared" si="94"/>
        <v/>
      </c>
      <c r="AC233" s="2" t="str">
        <f t="shared" si="95"/>
        <v>;;;</v>
      </c>
      <c r="AD233" s="2"/>
      <c r="AE233" s="2"/>
      <c r="AF233" s="2"/>
      <c r="AG233" s="2"/>
    </row>
    <row r="234" spans="1:33">
      <c r="A234" s="2">
        <v>233</v>
      </c>
      <c r="B234" s="61">
        <f t="shared" si="72"/>
        <v>44794</v>
      </c>
      <c r="C234" s="2">
        <f t="shared" si="73"/>
        <v>21</v>
      </c>
      <c r="D234" s="2">
        <f t="shared" si="74"/>
        <v>32</v>
      </c>
      <c r="E234" s="2" cm="1">
        <f t="array" ref="E234">INDEX(Kalender,C234,D234)</f>
        <v>34</v>
      </c>
      <c r="F234" s="2">
        <f>COUNTIF(E$2:E234,E234)-1</f>
        <v>1</v>
      </c>
      <c r="G234" s="2" t="str" cm="1">
        <f t="array" ref="G234">IF(YEAR(B234)=N('Kalender-Kehrwoche'!$D$7),INDEX(Person,E234,1),"")&amp;";;;;;;;"</f>
        <v>Ingolf; Matys; Tel.: 0761; 881 4402;;;;;;;</v>
      </c>
      <c r="H234" s="2" t="str" cm="1">
        <f t="array" ref="H234">TRIM(IFERROR(INDEX(J234:AC234,1,F234*3+1),""))&amp;" "</f>
        <v xml:space="preserve">Matys </v>
      </c>
      <c r="I234" s="2">
        <f t="shared" si="75"/>
        <v>7</v>
      </c>
      <c r="J234" s="2" t="str">
        <f t="shared" si="76"/>
        <v>Ingolf</v>
      </c>
      <c r="K234" s="2" t="str">
        <f t="shared" si="77"/>
        <v xml:space="preserve"> Matys; Tel.: 0761; 881 4402;;;;;;;</v>
      </c>
      <c r="L234" s="2">
        <f t="shared" si="78"/>
        <v>7</v>
      </c>
      <c r="M234" s="2" t="str">
        <f t="shared" si="79"/>
        <v xml:space="preserve"> Matys</v>
      </c>
      <c r="N234" s="2" t="str">
        <f t="shared" si="80"/>
        <v xml:space="preserve"> Tel.: 0761; 881 4402;;;;;;;</v>
      </c>
      <c r="O234" s="2">
        <f t="shared" si="81"/>
        <v>12</v>
      </c>
      <c r="P234" s="2" t="str">
        <f t="shared" si="82"/>
        <v xml:space="preserve"> Tel.: 0761</v>
      </c>
      <c r="Q234" s="2" t="str">
        <f t="shared" si="83"/>
        <v xml:space="preserve"> 881 4402;;;;;;;</v>
      </c>
      <c r="R234" s="2">
        <f t="shared" si="84"/>
        <v>10</v>
      </c>
      <c r="S234" s="2" t="str">
        <f t="shared" si="85"/>
        <v xml:space="preserve"> 881 4402</v>
      </c>
      <c r="T234" s="2" t="str">
        <f t="shared" si="86"/>
        <v>;;;;;;</v>
      </c>
      <c r="U234" s="2">
        <f t="shared" si="87"/>
        <v>1</v>
      </c>
      <c r="V234" s="2" t="str">
        <f t="shared" si="88"/>
        <v/>
      </c>
      <c r="W234" s="2" t="str">
        <f t="shared" si="89"/>
        <v>;;;;;</v>
      </c>
      <c r="X234" s="2">
        <f t="shared" si="90"/>
        <v>1</v>
      </c>
      <c r="Y234" s="2" t="str">
        <f t="shared" si="91"/>
        <v/>
      </c>
      <c r="Z234" s="2" t="str">
        <f t="shared" si="92"/>
        <v>;;;;</v>
      </c>
      <c r="AA234" s="2">
        <f t="shared" si="93"/>
        <v>1</v>
      </c>
      <c r="AB234" s="2" t="str">
        <f t="shared" si="94"/>
        <v/>
      </c>
      <c r="AC234" s="2" t="str">
        <f t="shared" si="95"/>
        <v>;;;</v>
      </c>
      <c r="AD234" s="2"/>
      <c r="AE234" s="2"/>
      <c r="AF234" s="2"/>
      <c r="AG234" s="2"/>
    </row>
    <row r="235" spans="1:33">
      <c r="A235" s="2">
        <v>234</v>
      </c>
      <c r="B235" s="61">
        <f t="shared" si="72"/>
        <v>44795</v>
      </c>
      <c r="C235" s="2">
        <f t="shared" si="73"/>
        <v>22</v>
      </c>
      <c r="D235" s="2">
        <f t="shared" si="74"/>
        <v>32</v>
      </c>
      <c r="E235" s="2" cm="1">
        <f t="array" ref="E235">INDEX(Kalender,C235,D235)</f>
        <v>34</v>
      </c>
      <c r="F235" s="2">
        <f>COUNTIF(E$2:E235,E235)-1</f>
        <v>2</v>
      </c>
      <c r="G235" s="2" t="str" cm="1">
        <f t="array" ref="G235">IF(YEAR(B235)=N('Kalender-Kehrwoche'!$D$7),INDEX(Person,E235,1),"")&amp;";;;;;;;"</f>
        <v>Ingolf; Matys; Tel.: 0761; 881 4402;;;;;;;</v>
      </c>
      <c r="H235" s="2" t="str" cm="1">
        <f t="array" ref="H235">TRIM(IFERROR(INDEX(J235:AC235,1,F235*3+1),""))&amp;" "</f>
        <v xml:space="preserve">Tel.: 0761 </v>
      </c>
      <c r="I235" s="2">
        <f t="shared" si="75"/>
        <v>7</v>
      </c>
      <c r="J235" s="2" t="str">
        <f t="shared" si="76"/>
        <v>Ingolf</v>
      </c>
      <c r="K235" s="2" t="str">
        <f t="shared" si="77"/>
        <v xml:space="preserve"> Matys; Tel.: 0761; 881 4402;;;;;;;</v>
      </c>
      <c r="L235" s="2">
        <f t="shared" si="78"/>
        <v>7</v>
      </c>
      <c r="M235" s="2" t="str">
        <f t="shared" si="79"/>
        <v xml:space="preserve"> Matys</v>
      </c>
      <c r="N235" s="2" t="str">
        <f t="shared" si="80"/>
        <v xml:space="preserve"> Tel.: 0761; 881 4402;;;;;;;</v>
      </c>
      <c r="O235" s="2">
        <f t="shared" si="81"/>
        <v>12</v>
      </c>
      <c r="P235" s="2" t="str">
        <f t="shared" si="82"/>
        <v xml:space="preserve"> Tel.: 0761</v>
      </c>
      <c r="Q235" s="2" t="str">
        <f t="shared" si="83"/>
        <v xml:space="preserve"> 881 4402;;;;;;;</v>
      </c>
      <c r="R235" s="2">
        <f t="shared" si="84"/>
        <v>10</v>
      </c>
      <c r="S235" s="2" t="str">
        <f t="shared" si="85"/>
        <v xml:space="preserve"> 881 4402</v>
      </c>
      <c r="T235" s="2" t="str">
        <f t="shared" si="86"/>
        <v>;;;;;;</v>
      </c>
      <c r="U235" s="2">
        <f t="shared" si="87"/>
        <v>1</v>
      </c>
      <c r="V235" s="2" t="str">
        <f t="shared" si="88"/>
        <v/>
      </c>
      <c r="W235" s="2" t="str">
        <f t="shared" si="89"/>
        <v>;;;;;</v>
      </c>
      <c r="X235" s="2">
        <f t="shared" si="90"/>
        <v>1</v>
      </c>
      <c r="Y235" s="2" t="str">
        <f t="shared" si="91"/>
        <v/>
      </c>
      <c r="Z235" s="2" t="str">
        <f t="shared" si="92"/>
        <v>;;;;</v>
      </c>
      <c r="AA235" s="2">
        <f t="shared" si="93"/>
        <v>1</v>
      </c>
      <c r="AB235" s="2" t="str">
        <f t="shared" si="94"/>
        <v/>
      </c>
      <c r="AC235" s="2" t="str">
        <f t="shared" si="95"/>
        <v>;;;</v>
      </c>
      <c r="AD235" s="2"/>
      <c r="AE235" s="2"/>
      <c r="AF235" s="2"/>
      <c r="AG235" s="2"/>
    </row>
    <row r="236" spans="1:33">
      <c r="A236" s="2">
        <v>235</v>
      </c>
      <c r="B236" s="61">
        <f t="shared" si="72"/>
        <v>44796</v>
      </c>
      <c r="C236" s="2">
        <f t="shared" si="73"/>
        <v>23</v>
      </c>
      <c r="D236" s="2">
        <f t="shared" si="74"/>
        <v>32</v>
      </c>
      <c r="E236" s="2" cm="1">
        <f t="array" ref="E236">INDEX(Kalender,C236,D236)</f>
        <v>34</v>
      </c>
      <c r="F236" s="2">
        <f>COUNTIF(E$2:E236,E236)-1</f>
        <v>3</v>
      </c>
      <c r="G236" s="2" t="str" cm="1">
        <f t="array" ref="G236">IF(YEAR(B236)=N('Kalender-Kehrwoche'!$D$7),INDEX(Person,E236,1),"")&amp;";;;;;;;"</f>
        <v>Ingolf; Matys; Tel.: 0761; 881 4402;;;;;;;</v>
      </c>
      <c r="H236" s="2" t="str" cm="1">
        <f t="array" ref="H236">TRIM(IFERROR(INDEX(J236:AC236,1,F236*3+1),""))&amp;" "</f>
        <v xml:space="preserve">881 4402 </v>
      </c>
      <c r="I236" s="2">
        <f t="shared" si="75"/>
        <v>7</v>
      </c>
      <c r="J236" s="2" t="str">
        <f t="shared" si="76"/>
        <v>Ingolf</v>
      </c>
      <c r="K236" s="2" t="str">
        <f t="shared" si="77"/>
        <v xml:space="preserve"> Matys; Tel.: 0761; 881 4402;;;;;;;</v>
      </c>
      <c r="L236" s="2">
        <f t="shared" si="78"/>
        <v>7</v>
      </c>
      <c r="M236" s="2" t="str">
        <f t="shared" si="79"/>
        <v xml:space="preserve"> Matys</v>
      </c>
      <c r="N236" s="2" t="str">
        <f t="shared" si="80"/>
        <v xml:space="preserve"> Tel.: 0761; 881 4402;;;;;;;</v>
      </c>
      <c r="O236" s="2">
        <f t="shared" si="81"/>
        <v>12</v>
      </c>
      <c r="P236" s="2" t="str">
        <f t="shared" si="82"/>
        <v xml:space="preserve"> Tel.: 0761</v>
      </c>
      <c r="Q236" s="2" t="str">
        <f t="shared" si="83"/>
        <v xml:space="preserve"> 881 4402;;;;;;;</v>
      </c>
      <c r="R236" s="2">
        <f t="shared" si="84"/>
        <v>10</v>
      </c>
      <c r="S236" s="2" t="str">
        <f t="shared" si="85"/>
        <v xml:space="preserve"> 881 4402</v>
      </c>
      <c r="T236" s="2" t="str">
        <f t="shared" si="86"/>
        <v>;;;;;;</v>
      </c>
      <c r="U236" s="2">
        <f t="shared" si="87"/>
        <v>1</v>
      </c>
      <c r="V236" s="2" t="str">
        <f t="shared" si="88"/>
        <v/>
      </c>
      <c r="W236" s="2" t="str">
        <f t="shared" si="89"/>
        <v>;;;;;</v>
      </c>
      <c r="X236" s="2">
        <f t="shared" si="90"/>
        <v>1</v>
      </c>
      <c r="Y236" s="2" t="str">
        <f t="shared" si="91"/>
        <v/>
      </c>
      <c r="Z236" s="2" t="str">
        <f t="shared" si="92"/>
        <v>;;;;</v>
      </c>
      <c r="AA236" s="2">
        <f t="shared" si="93"/>
        <v>1</v>
      </c>
      <c r="AB236" s="2" t="str">
        <f t="shared" si="94"/>
        <v/>
      </c>
      <c r="AC236" s="2" t="str">
        <f t="shared" si="95"/>
        <v>;;;</v>
      </c>
      <c r="AD236" s="2"/>
      <c r="AE236" s="2"/>
      <c r="AF236" s="2"/>
      <c r="AG236" s="2"/>
    </row>
    <row r="237" spans="1:33">
      <c r="A237" s="2">
        <v>236</v>
      </c>
      <c r="B237" s="61">
        <f t="shared" si="72"/>
        <v>44797</v>
      </c>
      <c r="C237" s="2">
        <f t="shared" si="73"/>
        <v>24</v>
      </c>
      <c r="D237" s="2">
        <f t="shared" si="74"/>
        <v>32</v>
      </c>
      <c r="E237" s="2" cm="1">
        <f t="array" ref="E237">INDEX(Kalender,C237,D237)</f>
        <v>34</v>
      </c>
      <c r="F237" s="2">
        <f>COUNTIF(E$2:E237,E237)-1</f>
        <v>4</v>
      </c>
      <c r="G237" s="2" t="str" cm="1">
        <f t="array" ref="G237">IF(YEAR(B237)=N('Kalender-Kehrwoche'!$D$7),INDEX(Person,E237,1),"")&amp;";;;;;;;"</f>
        <v>Ingolf; Matys; Tel.: 0761; 881 4402;;;;;;;</v>
      </c>
      <c r="H237" s="2" t="str" cm="1">
        <f t="array" ref="H237">TRIM(IFERROR(INDEX(J237:AC237,1,F237*3+1),""))&amp;" "</f>
        <v xml:space="preserve"> </v>
      </c>
      <c r="I237" s="2">
        <f t="shared" si="75"/>
        <v>7</v>
      </c>
      <c r="J237" s="2" t="str">
        <f t="shared" si="76"/>
        <v>Ingolf</v>
      </c>
      <c r="K237" s="2" t="str">
        <f t="shared" si="77"/>
        <v xml:space="preserve"> Matys; Tel.: 0761; 881 4402;;;;;;;</v>
      </c>
      <c r="L237" s="2">
        <f t="shared" si="78"/>
        <v>7</v>
      </c>
      <c r="M237" s="2" t="str">
        <f t="shared" si="79"/>
        <v xml:space="preserve"> Matys</v>
      </c>
      <c r="N237" s="2" t="str">
        <f t="shared" si="80"/>
        <v xml:space="preserve"> Tel.: 0761; 881 4402;;;;;;;</v>
      </c>
      <c r="O237" s="2">
        <f t="shared" si="81"/>
        <v>12</v>
      </c>
      <c r="P237" s="2" t="str">
        <f t="shared" si="82"/>
        <v xml:space="preserve"> Tel.: 0761</v>
      </c>
      <c r="Q237" s="2" t="str">
        <f t="shared" si="83"/>
        <v xml:space="preserve"> 881 4402;;;;;;;</v>
      </c>
      <c r="R237" s="2">
        <f t="shared" si="84"/>
        <v>10</v>
      </c>
      <c r="S237" s="2" t="str">
        <f t="shared" si="85"/>
        <v xml:space="preserve"> 881 4402</v>
      </c>
      <c r="T237" s="2" t="str">
        <f t="shared" si="86"/>
        <v>;;;;;;</v>
      </c>
      <c r="U237" s="2">
        <f t="shared" si="87"/>
        <v>1</v>
      </c>
      <c r="V237" s="2" t="str">
        <f t="shared" si="88"/>
        <v/>
      </c>
      <c r="W237" s="2" t="str">
        <f t="shared" si="89"/>
        <v>;;;;;</v>
      </c>
      <c r="X237" s="2">
        <f t="shared" si="90"/>
        <v>1</v>
      </c>
      <c r="Y237" s="2" t="str">
        <f t="shared" si="91"/>
        <v/>
      </c>
      <c r="Z237" s="2" t="str">
        <f t="shared" si="92"/>
        <v>;;;;</v>
      </c>
      <c r="AA237" s="2">
        <f t="shared" si="93"/>
        <v>1</v>
      </c>
      <c r="AB237" s="2" t="str">
        <f t="shared" si="94"/>
        <v/>
      </c>
      <c r="AC237" s="2" t="str">
        <f t="shared" si="95"/>
        <v>;;;</v>
      </c>
      <c r="AD237" s="2"/>
      <c r="AE237" s="2"/>
      <c r="AF237" s="2"/>
      <c r="AG237" s="2"/>
    </row>
    <row r="238" spans="1:33">
      <c r="A238" s="2">
        <v>237</v>
      </c>
      <c r="B238" s="61">
        <f t="shared" si="72"/>
        <v>44798</v>
      </c>
      <c r="C238" s="2">
        <f t="shared" si="73"/>
        <v>25</v>
      </c>
      <c r="D238" s="2">
        <f t="shared" si="74"/>
        <v>32</v>
      </c>
      <c r="E238" s="2" cm="1">
        <f t="array" ref="E238">INDEX(Kalender,C238,D238)</f>
        <v>34</v>
      </c>
      <c r="F238" s="2">
        <f>COUNTIF(E$2:E238,E238)-1</f>
        <v>5</v>
      </c>
      <c r="G238" s="2" t="str" cm="1">
        <f t="array" ref="G238">IF(YEAR(B238)=N('Kalender-Kehrwoche'!$D$7),INDEX(Person,E238,1),"")&amp;";;;;;;;"</f>
        <v>Ingolf; Matys; Tel.: 0761; 881 4402;;;;;;;</v>
      </c>
      <c r="H238" s="2" t="str" cm="1">
        <f t="array" ref="H238">TRIM(IFERROR(INDEX(J238:AC238,1,F238*3+1),""))&amp;" "</f>
        <v xml:space="preserve"> </v>
      </c>
      <c r="I238" s="2">
        <f t="shared" si="75"/>
        <v>7</v>
      </c>
      <c r="J238" s="2" t="str">
        <f t="shared" si="76"/>
        <v>Ingolf</v>
      </c>
      <c r="K238" s="2" t="str">
        <f t="shared" si="77"/>
        <v xml:space="preserve"> Matys; Tel.: 0761; 881 4402;;;;;;;</v>
      </c>
      <c r="L238" s="2">
        <f t="shared" si="78"/>
        <v>7</v>
      </c>
      <c r="M238" s="2" t="str">
        <f t="shared" si="79"/>
        <v xml:space="preserve"> Matys</v>
      </c>
      <c r="N238" s="2" t="str">
        <f t="shared" si="80"/>
        <v xml:space="preserve"> Tel.: 0761; 881 4402;;;;;;;</v>
      </c>
      <c r="O238" s="2">
        <f t="shared" si="81"/>
        <v>12</v>
      </c>
      <c r="P238" s="2" t="str">
        <f t="shared" si="82"/>
        <v xml:space="preserve"> Tel.: 0761</v>
      </c>
      <c r="Q238" s="2" t="str">
        <f t="shared" si="83"/>
        <v xml:space="preserve"> 881 4402;;;;;;;</v>
      </c>
      <c r="R238" s="2">
        <f t="shared" si="84"/>
        <v>10</v>
      </c>
      <c r="S238" s="2" t="str">
        <f t="shared" si="85"/>
        <v xml:space="preserve"> 881 4402</v>
      </c>
      <c r="T238" s="2" t="str">
        <f t="shared" si="86"/>
        <v>;;;;;;</v>
      </c>
      <c r="U238" s="2">
        <f t="shared" si="87"/>
        <v>1</v>
      </c>
      <c r="V238" s="2" t="str">
        <f t="shared" si="88"/>
        <v/>
      </c>
      <c r="W238" s="2" t="str">
        <f t="shared" si="89"/>
        <v>;;;;;</v>
      </c>
      <c r="X238" s="2">
        <f t="shared" si="90"/>
        <v>1</v>
      </c>
      <c r="Y238" s="2" t="str">
        <f t="shared" si="91"/>
        <v/>
      </c>
      <c r="Z238" s="2" t="str">
        <f t="shared" si="92"/>
        <v>;;;;</v>
      </c>
      <c r="AA238" s="2">
        <f t="shared" si="93"/>
        <v>1</v>
      </c>
      <c r="AB238" s="2" t="str">
        <f t="shared" si="94"/>
        <v/>
      </c>
      <c r="AC238" s="2" t="str">
        <f t="shared" si="95"/>
        <v>;;;</v>
      </c>
      <c r="AD238" s="2"/>
      <c r="AE238" s="2"/>
      <c r="AF238" s="2"/>
      <c r="AG238" s="2"/>
    </row>
    <row r="239" spans="1:33">
      <c r="A239" s="2">
        <v>238</v>
      </c>
      <c r="B239" s="61">
        <f t="shared" si="72"/>
        <v>44799</v>
      </c>
      <c r="C239" s="2">
        <f t="shared" si="73"/>
        <v>26</v>
      </c>
      <c r="D239" s="2">
        <f t="shared" si="74"/>
        <v>32</v>
      </c>
      <c r="E239" s="2" cm="1">
        <f t="array" ref="E239">INDEX(Kalender,C239,D239)</f>
        <v>34</v>
      </c>
      <c r="F239" s="2">
        <f>COUNTIF(E$2:E239,E239)-1</f>
        <v>6</v>
      </c>
      <c r="G239" s="2" t="str" cm="1">
        <f t="array" ref="G239">IF(YEAR(B239)=N('Kalender-Kehrwoche'!$D$7),INDEX(Person,E239,1),"")&amp;";;;;;;;"</f>
        <v>Ingolf; Matys; Tel.: 0761; 881 4402;;;;;;;</v>
      </c>
      <c r="H239" s="2" t="str" cm="1">
        <f t="array" ref="H239">TRIM(IFERROR(INDEX(J239:AC239,1,F239*3+1),""))&amp;" "</f>
        <v xml:space="preserve"> </v>
      </c>
      <c r="I239" s="2">
        <f t="shared" si="75"/>
        <v>7</v>
      </c>
      <c r="J239" s="2" t="str">
        <f t="shared" si="76"/>
        <v>Ingolf</v>
      </c>
      <c r="K239" s="2" t="str">
        <f t="shared" si="77"/>
        <v xml:space="preserve"> Matys; Tel.: 0761; 881 4402;;;;;;;</v>
      </c>
      <c r="L239" s="2">
        <f t="shared" si="78"/>
        <v>7</v>
      </c>
      <c r="M239" s="2" t="str">
        <f t="shared" si="79"/>
        <v xml:space="preserve"> Matys</v>
      </c>
      <c r="N239" s="2" t="str">
        <f t="shared" si="80"/>
        <v xml:space="preserve"> Tel.: 0761; 881 4402;;;;;;;</v>
      </c>
      <c r="O239" s="2">
        <f t="shared" si="81"/>
        <v>12</v>
      </c>
      <c r="P239" s="2" t="str">
        <f t="shared" si="82"/>
        <v xml:space="preserve"> Tel.: 0761</v>
      </c>
      <c r="Q239" s="2" t="str">
        <f t="shared" si="83"/>
        <v xml:space="preserve"> 881 4402;;;;;;;</v>
      </c>
      <c r="R239" s="2">
        <f t="shared" si="84"/>
        <v>10</v>
      </c>
      <c r="S239" s="2" t="str">
        <f t="shared" si="85"/>
        <v xml:space="preserve"> 881 4402</v>
      </c>
      <c r="T239" s="2" t="str">
        <f t="shared" si="86"/>
        <v>;;;;;;</v>
      </c>
      <c r="U239" s="2">
        <f t="shared" si="87"/>
        <v>1</v>
      </c>
      <c r="V239" s="2" t="str">
        <f t="shared" si="88"/>
        <v/>
      </c>
      <c r="W239" s="2" t="str">
        <f t="shared" si="89"/>
        <v>;;;;;</v>
      </c>
      <c r="X239" s="2">
        <f t="shared" si="90"/>
        <v>1</v>
      </c>
      <c r="Y239" s="2" t="str">
        <f t="shared" si="91"/>
        <v/>
      </c>
      <c r="Z239" s="2" t="str">
        <f t="shared" si="92"/>
        <v>;;;;</v>
      </c>
      <c r="AA239" s="2">
        <f t="shared" si="93"/>
        <v>1</v>
      </c>
      <c r="AB239" s="2" t="str">
        <f t="shared" si="94"/>
        <v/>
      </c>
      <c r="AC239" s="2" t="str">
        <f t="shared" si="95"/>
        <v>;;;</v>
      </c>
      <c r="AD239" s="2"/>
      <c r="AE239" s="2"/>
      <c r="AF239" s="2"/>
      <c r="AG239" s="2"/>
    </row>
    <row r="240" spans="1:33">
      <c r="A240" s="2">
        <v>239</v>
      </c>
      <c r="B240" s="61">
        <f t="shared" si="72"/>
        <v>44800</v>
      </c>
      <c r="C240" s="2">
        <f t="shared" si="73"/>
        <v>27</v>
      </c>
      <c r="D240" s="2">
        <f t="shared" si="74"/>
        <v>32</v>
      </c>
      <c r="E240" s="2" cm="1">
        <f t="array" ref="E240">INDEX(Kalender,C240,D240)</f>
        <v>35</v>
      </c>
      <c r="F240" s="2">
        <f>COUNTIF(E$2:E240,E240)-1</f>
        <v>0</v>
      </c>
      <c r="G240" s="2" t="str" cm="1">
        <f t="array" ref="G240">IF(YEAR(B240)=N('Kalender-Kehrwoche'!$D$7),INDEX(Person,E240,1),"")&amp;";;;;;;;"</f>
        <v>Wohnung 3; Dritter; mal;sehen;;;;;;;</v>
      </c>
      <c r="H240" s="2" t="str" cm="1">
        <f t="array" ref="H240">TRIM(IFERROR(INDEX(J240:AC240,1,F240*3+1),""))&amp;" "</f>
        <v xml:space="preserve">Wohnung 3 </v>
      </c>
      <c r="I240" s="2">
        <f t="shared" si="75"/>
        <v>10</v>
      </c>
      <c r="J240" s="2" t="str">
        <f t="shared" si="76"/>
        <v>Wohnung 3</v>
      </c>
      <c r="K240" s="2" t="str">
        <f t="shared" si="77"/>
        <v xml:space="preserve"> Dritter; mal;sehen;;;;;;;</v>
      </c>
      <c r="L240" s="2">
        <f t="shared" si="78"/>
        <v>9</v>
      </c>
      <c r="M240" s="2" t="str">
        <f t="shared" si="79"/>
        <v xml:space="preserve"> Dritter</v>
      </c>
      <c r="N240" s="2" t="str">
        <f t="shared" si="80"/>
        <v xml:space="preserve"> mal;sehen;;;;;;;</v>
      </c>
      <c r="O240" s="2">
        <f t="shared" si="81"/>
        <v>5</v>
      </c>
      <c r="P240" s="2" t="str">
        <f t="shared" si="82"/>
        <v xml:space="preserve"> mal</v>
      </c>
      <c r="Q240" s="2" t="str">
        <f t="shared" si="83"/>
        <v>sehen;;;;;;;</v>
      </c>
      <c r="R240" s="2">
        <f t="shared" si="84"/>
        <v>6</v>
      </c>
      <c r="S240" s="2" t="str">
        <f t="shared" si="85"/>
        <v>sehen</v>
      </c>
      <c r="T240" s="2" t="str">
        <f t="shared" si="86"/>
        <v>;;;;;;</v>
      </c>
      <c r="U240" s="2">
        <f t="shared" si="87"/>
        <v>1</v>
      </c>
      <c r="V240" s="2" t="str">
        <f t="shared" si="88"/>
        <v/>
      </c>
      <c r="W240" s="2" t="str">
        <f t="shared" si="89"/>
        <v>;;;;;</v>
      </c>
      <c r="X240" s="2">
        <f t="shared" si="90"/>
        <v>1</v>
      </c>
      <c r="Y240" s="2" t="str">
        <f t="shared" si="91"/>
        <v/>
      </c>
      <c r="Z240" s="2" t="str">
        <f t="shared" si="92"/>
        <v>;;;;</v>
      </c>
      <c r="AA240" s="2">
        <f t="shared" si="93"/>
        <v>1</v>
      </c>
      <c r="AB240" s="2" t="str">
        <f t="shared" si="94"/>
        <v/>
      </c>
      <c r="AC240" s="2" t="str">
        <f t="shared" si="95"/>
        <v>;;;</v>
      </c>
      <c r="AD240" s="2"/>
      <c r="AE240" s="2"/>
      <c r="AF240" s="2"/>
      <c r="AG240" s="2"/>
    </row>
    <row r="241" spans="1:33">
      <c r="A241" s="2">
        <v>240</v>
      </c>
      <c r="B241" s="61">
        <f t="shared" si="72"/>
        <v>44801</v>
      </c>
      <c r="C241" s="2">
        <f t="shared" si="73"/>
        <v>28</v>
      </c>
      <c r="D241" s="2">
        <f t="shared" si="74"/>
        <v>32</v>
      </c>
      <c r="E241" s="2" cm="1">
        <f t="array" ref="E241">INDEX(Kalender,C241,D241)</f>
        <v>35</v>
      </c>
      <c r="F241" s="2">
        <f>COUNTIF(E$2:E241,E241)-1</f>
        <v>1</v>
      </c>
      <c r="G241" s="2" t="str" cm="1">
        <f t="array" ref="G241">IF(YEAR(B241)=N('Kalender-Kehrwoche'!$D$7),INDEX(Person,E241,1),"")&amp;";;;;;;;"</f>
        <v>Wohnung 3; Dritter; mal;sehen;;;;;;;</v>
      </c>
      <c r="H241" s="2" t="str" cm="1">
        <f t="array" ref="H241">TRIM(IFERROR(INDEX(J241:AC241,1,F241*3+1),""))&amp;" "</f>
        <v xml:space="preserve">Dritter </v>
      </c>
      <c r="I241" s="2">
        <f t="shared" si="75"/>
        <v>10</v>
      </c>
      <c r="J241" s="2" t="str">
        <f t="shared" si="76"/>
        <v>Wohnung 3</v>
      </c>
      <c r="K241" s="2" t="str">
        <f t="shared" si="77"/>
        <v xml:space="preserve"> Dritter; mal;sehen;;;;;;;</v>
      </c>
      <c r="L241" s="2">
        <f t="shared" si="78"/>
        <v>9</v>
      </c>
      <c r="M241" s="2" t="str">
        <f t="shared" si="79"/>
        <v xml:space="preserve"> Dritter</v>
      </c>
      <c r="N241" s="2" t="str">
        <f t="shared" si="80"/>
        <v xml:space="preserve"> mal;sehen;;;;;;;</v>
      </c>
      <c r="O241" s="2">
        <f t="shared" si="81"/>
        <v>5</v>
      </c>
      <c r="P241" s="2" t="str">
        <f t="shared" si="82"/>
        <v xml:space="preserve"> mal</v>
      </c>
      <c r="Q241" s="2" t="str">
        <f t="shared" si="83"/>
        <v>sehen;;;;;;;</v>
      </c>
      <c r="R241" s="2">
        <f t="shared" si="84"/>
        <v>6</v>
      </c>
      <c r="S241" s="2" t="str">
        <f t="shared" si="85"/>
        <v>sehen</v>
      </c>
      <c r="T241" s="2" t="str">
        <f t="shared" si="86"/>
        <v>;;;;;;</v>
      </c>
      <c r="U241" s="2">
        <f t="shared" si="87"/>
        <v>1</v>
      </c>
      <c r="V241" s="2" t="str">
        <f t="shared" si="88"/>
        <v/>
      </c>
      <c r="W241" s="2" t="str">
        <f t="shared" si="89"/>
        <v>;;;;;</v>
      </c>
      <c r="X241" s="2">
        <f t="shared" si="90"/>
        <v>1</v>
      </c>
      <c r="Y241" s="2" t="str">
        <f t="shared" si="91"/>
        <v/>
      </c>
      <c r="Z241" s="2" t="str">
        <f t="shared" si="92"/>
        <v>;;;;</v>
      </c>
      <c r="AA241" s="2">
        <f t="shared" si="93"/>
        <v>1</v>
      </c>
      <c r="AB241" s="2" t="str">
        <f t="shared" si="94"/>
        <v/>
      </c>
      <c r="AC241" s="2" t="str">
        <f t="shared" si="95"/>
        <v>;;;</v>
      </c>
      <c r="AD241" s="2"/>
      <c r="AE241" s="2"/>
      <c r="AF241" s="2"/>
      <c r="AG241" s="2"/>
    </row>
    <row r="242" spans="1:33">
      <c r="A242" s="2">
        <v>241</v>
      </c>
      <c r="B242" s="61">
        <f t="shared" si="72"/>
        <v>44802</v>
      </c>
      <c r="C242" s="2">
        <f t="shared" si="73"/>
        <v>29</v>
      </c>
      <c r="D242" s="2">
        <f t="shared" si="74"/>
        <v>32</v>
      </c>
      <c r="E242" s="2" cm="1">
        <f t="array" ref="E242">INDEX(Kalender,C242,D242)</f>
        <v>35</v>
      </c>
      <c r="F242" s="2">
        <f>COUNTIF(E$2:E242,E242)-1</f>
        <v>2</v>
      </c>
      <c r="G242" s="2" t="str" cm="1">
        <f t="array" ref="G242">IF(YEAR(B242)=N('Kalender-Kehrwoche'!$D$7),INDEX(Person,E242,1),"")&amp;";;;;;;;"</f>
        <v>Wohnung 3; Dritter; mal;sehen;;;;;;;</v>
      </c>
      <c r="H242" s="2" t="str" cm="1">
        <f t="array" ref="H242">TRIM(IFERROR(INDEX(J242:AC242,1,F242*3+1),""))&amp;" "</f>
        <v xml:space="preserve">mal </v>
      </c>
      <c r="I242" s="2">
        <f t="shared" si="75"/>
        <v>10</v>
      </c>
      <c r="J242" s="2" t="str">
        <f t="shared" si="76"/>
        <v>Wohnung 3</v>
      </c>
      <c r="K242" s="2" t="str">
        <f t="shared" si="77"/>
        <v xml:space="preserve"> Dritter; mal;sehen;;;;;;;</v>
      </c>
      <c r="L242" s="2">
        <f t="shared" si="78"/>
        <v>9</v>
      </c>
      <c r="M242" s="2" t="str">
        <f t="shared" si="79"/>
        <v xml:space="preserve"> Dritter</v>
      </c>
      <c r="N242" s="2" t="str">
        <f t="shared" si="80"/>
        <v xml:space="preserve"> mal;sehen;;;;;;;</v>
      </c>
      <c r="O242" s="2">
        <f t="shared" si="81"/>
        <v>5</v>
      </c>
      <c r="P242" s="2" t="str">
        <f t="shared" si="82"/>
        <v xml:space="preserve"> mal</v>
      </c>
      <c r="Q242" s="2" t="str">
        <f t="shared" si="83"/>
        <v>sehen;;;;;;;</v>
      </c>
      <c r="R242" s="2">
        <f t="shared" si="84"/>
        <v>6</v>
      </c>
      <c r="S242" s="2" t="str">
        <f t="shared" si="85"/>
        <v>sehen</v>
      </c>
      <c r="T242" s="2" t="str">
        <f t="shared" si="86"/>
        <v>;;;;;;</v>
      </c>
      <c r="U242" s="2">
        <f t="shared" si="87"/>
        <v>1</v>
      </c>
      <c r="V242" s="2" t="str">
        <f t="shared" si="88"/>
        <v/>
      </c>
      <c r="W242" s="2" t="str">
        <f t="shared" si="89"/>
        <v>;;;;;</v>
      </c>
      <c r="X242" s="2">
        <f t="shared" si="90"/>
        <v>1</v>
      </c>
      <c r="Y242" s="2" t="str">
        <f t="shared" si="91"/>
        <v/>
      </c>
      <c r="Z242" s="2" t="str">
        <f t="shared" si="92"/>
        <v>;;;;</v>
      </c>
      <c r="AA242" s="2">
        <f t="shared" si="93"/>
        <v>1</v>
      </c>
      <c r="AB242" s="2" t="str">
        <f t="shared" si="94"/>
        <v/>
      </c>
      <c r="AC242" s="2" t="str">
        <f t="shared" si="95"/>
        <v>;;;</v>
      </c>
      <c r="AD242" s="2"/>
      <c r="AE242" s="2"/>
      <c r="AF242" s="2"/>
      <c r="AG242" s="2"/>
    </row>
    <row r="243" spans="1:33">
      <c r="A243" s="2">
        <v>242</v>
      </c>
      <c r="B243" s="61">
        <f t="shared" si="72"/>
        <v>44803</v>
      </c>
      <c r="C243" s="2">
        <f t="shared" si="73"/>
        <v>30</v>
      </c>
      <c r="D243" s="2">
        <f t="shared" si="74"/>
        <v>32</v>
      </c>
      <c r="E243" s="2" cm="1">
        <f t="array" ref="E243">INDEX(Kalender,C243,D243)</f>
        <v>35</v>
      </c>
      <c r="F243" s="2">
        <f>COUNTIF(E$2:E243,E243)-1</f>
        <v>3</v>
      </c>
      <c r="G243" s="2" t="str" cm="1">
        <f t="array" ref="G243">IF(YEAR(B243)=N('Kalender-Kehrwoche'!$D$7),INDEX(Person,E243,1),"")&amp;";;;;;;;"</f>
        <v>Wohnung 3; Dritter; mal;sehen;;;;;;;</v>
      </c>
      <c r="H243" s="2" t="str" cm="1">
        <f t="array" ref="H243">TRIM(IFERROR(INDEX(J243:AC243,1,F243*3+1),""))&amp;" "</f>
        <v xml:space="preserve">sehen </v>
      </c>
      <c r="I243" s="2">
        <f t="shared" si="75"/>
        <v>10</v>
      </c>
      <c r="J243" s="2" t="str">
        <f t="shared" si="76"/>
        <v>Wohnung 3</v>
      </c>
      <c r="K243" s="2" t="str">
        <f t="shared" si="77"/>
        <v xml:space="preserve"> Dritter; mal;sehen;;;;;;;</v>
      </c>
      <c r="L243" s="2">
        <f t="shared" si="78"/>
        <v>9</v>
      </c>
      <c r="M243" s="2" t="str">
        <f t="shared" si="79"/>
        <v xml:space="preserve"> Dritter</v>
      </c>
      <c r="N243" s="2" t="str">
        <f t="shared" si="80"/>
        <v xml:space="preserve"> mal;sehen;;;;;;;</v>
      </c>
      <c r="O243" s="2">
        <f t="shared" si="81"/>
        <v>5</v>
      </c>
      <c r="P243" s="2" t="str">
        <f t="shared" si="82"/>
        <v xml:space="preserve"> mal</v>
      </c>
      <c r="Q243" s="2" t="str">
        <f t="shared" si="83"/>
        <v>sehen;;;;;;;</v>
      </c>
      <c r="R243" s="2">
        <f t="shared" si="84"/>
        <v>6</v>
      </c>
      <c r="S243" s="2" t="str">
        <f t="shared" si="85"/>
        <v>sehen</v>
      </c>
      <c r="T243" s="2" t="str">
        <f t="shared" si="86"/>
        <v>;;;;;;</v>
      </c>
      <c r="U243" s="2">
        <f t="shared" si="87"/>
        <v>1</v>
      </c>
      <c r="V243" s="2" t="str">
        <f t="shared" si="88"/>
        <v/>
      </c>
      <c r="W243" s="2" t="str">
        <f t="shared" si="89"/>
        <v>;;;;;</v>
      </c>
      <c r="X243" s="2">
        <f t="shared" si="90"/>
        <v>1</v>
      </c>
      <c r="Y243" s="2" t="str">
        <f t="shared" si="91"/>
        <v/>
      </c>
      <c r="Z243" s="2" t="str">
        <f t="shared" si="92"/>
        <v>;;;;</v>
      </c>
      <c r="AA243" s="2">
        <f t="shared" si="93"/>
        <v>1</v>
      </c>
      <c r="AB243" s="2" t="str">
        <f t="shared" si="94"/>
        <v/>
      </c>
      <c r="AC243" s="2" t="str">
        <f t="shared" si="95"/>
        <v>;;;</v>
      </c>
      <c r="AD243" s="2"/>
      <c r="AE243" s="2"/>
      <c r="AF243" s="2"/>
      <c r="AG243" s="2"/>
    </row>
    <row r="244" spans="1:33">
      <c r="A244" s="2">
        <v>243</v>
      </c>
      <c r="B244" s="61">
        <f t="shared" si="72"/>
        <v>44804</v>
      </c>
      <c r="C244" s="2">
        <f t="shared" si="73"/>
        <v>31</v>
      </c>
      <c r="D244" s="2">
        <f t="shared" si="74"/>
        <v>32</v>
      </c>
      <c r="E244" s="2" cm="1">
        <f t="array" ref="E244">INDEX(Kalender,C244,D244)</f>
        <v>35</v>
      </c>
      <c r="F244" s="2">
        <f>COUNTIF(E$2:E244,E244)-1</f>
        <v>4</v>
      </c>
      <c r="G244" s="2" t="str" cm="1">
        <f t="array" ref="G244">IF(YEAR(B244)=N('Kalender-Kehrwoche'!$D$7),INDEX(Person,E244,1),"")&amp;";;;;;;;"</f>
        <v>Wohnung 3; Dritter; mal;sehen;;;;;;;</v>
      </c>
      <c r="H244" s="2" t="str" cm="1">
        <f t="array" ref="H244">TRIM(IFERROR(INDEX(J244:AC244,1,F244*3+1),""))&amp;" "</f>
        <v xml:space="preserve"> </v>
      </c>
      <c r="I244" s="2">
        <f t="shared" si="75"/>
        <v>10</v>
      </c>
      <c r="J244" s="2" t="str">
        <f t="shared" si="76"/>
        <v>Wohnung 3</v>
      </c>
      <c r="K244" s="2" t="str">
        <f t="shared" si="77"/>
        <v xml:space="preserve"> Dritter; mal;sehen;;;;;;;</v>
      </c>
      <c r="L244" s="2">
        <f t="shared" si="78"/>
        <v>9</v>
      </c>
      <c r="M244" s="2" t="str">
        <f t="shared" si="79"/>
        <v xml:space="preserve"> Dritter</v>
      </c>
      <c r="N244" s="2" t="str">
        <f t="shared" si="80"/>
        <v xml:space="preserve"> mal;sehen;;;;;;;</v>
      </c>
      <c r="O244" s="2">
        <f t="shared" si="81"/>
        <v>5</v>
      </c>
      <c r="P244" s="2" t="str">
        <f t="shared" si="82"/>
        <v xml:space="preserve"> mal</v>
      </c>
      <c r="Q244" s="2" t="str">
        <f t="shared" si="83"/>
        <v>sehen;;;;;;;</v>
      </c>
      <c r="R244" s="2">
        <f t="shared" si="84"/>
        <v>6</v>
      </c>
      <c r="S244" s="2" t="str">
        <f t="shared" si="85"/>
        <v>sehen</v>
      </c>
      <c r="T244" s="2" t="str">
        <f t="shared" si="86"/>
        <v>;;;;;;</v>
      </c>
      <c r="U244" s="2">
        <f t="shared" si="87"/>
        <v>1</v>
      </c>
      <c r="V244" s="2" t="str">
        <f t="shared" si="88"/>
        <v/>
      </c>
      <c r="W244" s="2" t="str">
        <f t="shared" si="89"/>
        <v>;;;;;</v>
      </c>
      <c r="X244" s="2">
        <f t="shared" si="90"/>
        <v>1</v>
      </c>
      <c r="Y244" s="2" t="str">
        <f t="shared" si="91"/>
        <v/>
      </c>
      <c r="Z244" s="2" t="str">
        <f t="shared" si="92"/>
        <v>;;;;</v>
      </c>
      <c r="AA244" s="2">
        <f t="shared" si="93"/>
        <v>1</v>
      </c>
      <c r="AB244" s="2" t="str">
        <f t="shared" si="94"/>
        <v/>
      </c>
      <c r="AC244" s="2" t="str">
        <f t="shared" si="95"/>
        <v>;;;</v>
      </c>
      <c r="AD244" s="2"/>
      <c r="AE244" s="2"/>
      <c r="AF244" s="2"/>
      <c r="AG244" s="2"/>
    </row>
    <row r="245" spans="1:33">
      <c r="A245" s="2">
        <v>244</v>
      </c>
      <c r="B245" s="61">
        <f t="shared" si="72"/>
        <v>44805</v>
      </c>
      <c r="C245" s="2">
        <f t="shared" si="73"/>
        <v>1</v>
      </c>
      <c r="D245" s="2">
        <f t="shared" si="74"/>
        <v>36</v>
      </c>
      <c r="E245" s="2" cm="1">
        <f t="array" ref="E245">INDEX(Kalender,C245,D245)</f>
        <v>35</v>
      </c>
      <c r="F245" s="2">
        <f>COUNTIF(E$2:E245,E245)-1</f>
        <v>5</v>
      </c>
      <c r="G245" s="2" t="str" cm="1">
        <f t="array" ref="G245">IF(YEAR(B245)=N('Kalender-Kehrwoche'!$D$7),INDEX(Person,E245,1),"")&amp;";;;;;;;"</f>
        <v>Wohnung 3; Dritter; mal;sehen;;;;;;;</v>
      </c>
      <c r="H245" s="2" t="str" cm="1">
        <f t="array" ref="H245">TRIM(IFERROR(INDEX(J245:AC245,1,F245*3+1),""))&amp;" "</f>
        <v xml:space="preserve"> </v>
      </c>
      <c r="I245" s="2">
        <f t="shared" si="75"/>
        <v>10</v>
      </c>
      <c r="J245" s="2" t="str">
        <f t="shared" si="76"/>
        <v>Wohnung 3</v>
      </c>
      <c r="K245" s="2" t="str">
        <f t="shared" si="77"/>
        <v xml:space="preserve"> Dritter; mal;sehen;;;;;;;</v>
      </c>
      <c r="L245" s="2">
        <f t="shared" si="78"/>
        <v>9</v>
      </c>
      <c r="M245" s="2" t="str">
        <f t="shared" si="79"/>
        <v xml:space="preserve"> Dritter</v>
      </c>
      <c r="N245" s="2" t="str">
        <f t="shared" si="80"/>
        <v xml:space="preserve"> mal;sehen;;;;;;;</v>
      </c>
      <c r="O245" s="2">
        <f t="shared" si="81"/>
        <v>5</v>
      </c>
      <c r="P245" s="2" t="str">
        <f t="shared" si="82"/>
        <v xml:space="preserve"> mal</v>
      </c>
      <c r="Q245" s="2" t="str">
        <f t="shared" si="83"/>
        <v>sehen;;;;;;;</v>
      </c>
      <c r="R245" s="2">
        <f t="shared" si="84"/>
        <v>6</v>
      </c>
      <c r="S245" s="2" t="str">
        <f t="shared" si="85"/>
        <v>sehen</v>
      </c>
      <c r="T245" s="2" t="str">
        <f t="shared" si="86"/>
        <v>;;;;;;</v>
      </c>
      <c r="U245" s="2">
        <f t="shared" si="87"/>
        <v>1</v>
      </c>
      <c r="V245" s="2" t="str">
        <f t="shared" si="88"/>
        <v/>
      </c>
      <c r="W245" s="2" t="str">
        <f t="shared" si="89"/>
        <v>;;;;;</v>
      </c>
      <c r="X245" s="2">
        <f t="shared" si="90"/>
        <v>1</v>
      </c>
      <c r="Y245" s="2" t="str">
        <f t="shared" si="91"/>
        <v/>
      </c>
      <c r="Z245" s="2" t="str">
        <f t="shared" si="92"/>
        <v>;;;;</v>
      </c>
      <c r="AA245" s="2">
        <f t="shared" si="93"/>
        <v>1</v>
      </c>
      <c r="AB245" s="2" t="str">
        <f t="shared" si="94"/>
        <v/>
      </c>
      <c r="AC245" s="2" t="str">
        <f t="shared" si="95"/>
        <v>;;;</v>
      </c>
      <c r="AD245" s="2"/>
      <c r="AE245" s="2"/>
      <c r="AF245" s="2"/>
      <c r="AG245" s="2"/>
    </row>
    <row r="246" spans="1:33">
      <c r="A246" s="2">
        <v>245</v>
      </c>
      <c r="B246" s="61">
        <f t="shared" si="72"/>
        <v>44806</v>
      </c>
      <c r="C246" s="2">
        <f t="shared" si="73"/>
        <v>2</v>
      </c>
      <c r="D246" s="2">
        <f t="shared" si="74"/>
        <v>36</v>
      </c>
      <c r="E246" s="2" cm="1">
        <f t="array" ref="E246">INDEX(Kalender,C246,D246)</f>
        <v>35</v>
      </c>
      <c r="F246" s="2">
        <f>COUNTIF(E$2:E246,E246)-1</f>
        <v>6</v>
      </c>
      <c r="G246" s="2" t="str" cm="1">
        <f t="array" ref="G246">IF(YEAR(B246)=N('Kalender-Kehrwoche'!$D$7),INDEX(Person,E246,1),"")&amp;";;;;;;;"</f>
        <v>Wohnung 3; Dritter; mal;sehen;;;;;;;</v>
      </c>
      <c r="H246" s="2" t="str" cm="1">
        <f t="array" ref="H246">TRIM(IFERROR(INDEX(J246:AC246,1,F246*3+1),""))&amp;" "</f>
        <v xml:space="preserve"> </v>
      </c>
      <c r="I246" s="2">
        <f t="shared" si="75"/>
        <v>10</v>
      </c>
      <c r="J246" s="2" t="str">
        <f t="shared" si="76"/>
        <v>Wohnung 3</v>
      </c>
      <c r="K246" s="2" t="str">
        <f t="shared" si="77"/>
        <v xml:space="preserve"> Dritter; mal;sehen;;;;;;;</v>
      </c>
      <c r="L246" s="2">
        <f t="shared" si="78"/>
        <v>9</v>
      </c>
      <c r="M246" s="2" t="str">
        <f t="shared" si="79"/>
        <v xml:space="preserve"> Dritter</v>
      </c>
      <c r="N246" s="2" t="str">
        <f t="shared" si="80"/>
        <v xml:space="preserve"> mal;sehen;;;;;;;</v>
      </c>
      <c r="O246" s="2">
        <f t="shared" si="81"/>
        <v>5</v>
      </c>
      <c r="P246" s="2" t="str">
        <f t="shared" si="82"/>
        <v xml:space="preserve"> mal</v>
      </c>
      <c r="Q246" s="2" t="str">
        <f t="shared" si="83"/>
        <v>sehen;;;;;;;</v>
      </c>
      <c r="R246" s="2">
        <f t="shared" si="84"/>
        <v>6</v>
      </c>
      <c r="S246" s="2" t="str">
        <f t="shared" si="85"/>
        <v>sehen</v>
      </c>
      <c r="T246" s="2" t="str">
        <f t="shared" si="86"/>
        <v>;;;;;;</v>
      </c>
      <c r="U246" s="2">
        <f t="shared" si="87"/>
        <v>1</v>
      </c>
      <c r="V246" s="2" t="str">
        <f t="shared" si="88"/>
        <v/>
      </c>
      <c r="W246" s="2" t="str">
        <f t="shared" si="89"/>
        <v>;;;;;</v>
      </c>
      <c r="X246" s="2">
        <f t="shared" si="90"/>
        <v>1</v>
      </c>
      <c r="Y246" s="2" t="str">
        <f t="shared" si="91"/>
        <v/>
      </c>
      <c r="Z246" s="2" t="str">
        <f t="shared" si="92"/>
        <v>;;;;</v>
      </c>
      <c r="AA246" s="2">
        <f t="shared" si="93"/>
        <v>1</v>
      </c>
      <c r="AB246" s="2" t="str">
        <f t="shared" si="94"/>
        <v/>
      </c>
      <c r="AC246" s="2" t="str">
        <f t="shared" si="95"/>
        <v>;;;</v>
      </c>
      <c r="AD246" s="2"/>
      <c r="AE246" s="2"/>
      <c r="AF246" s="2"/>
      <c r="AG246" s="2"/>
    </row>
    <row r="247" spans="1:33">
      <c r="A247" s="2">
        <v>246</v>
      </c>
      <c r="B247" s="61">
        <f t="shared" si="72"/>
        <v>44807</v>
      </c>
      <c r="C247" s="2">
        <f t="shared" si="73"/>
        <v>3</v>
      </c>
      <c r="D247" s="2">
        <f t="shared" si="74"/>
        <v>36</v>
      </c>
      <c r="E247" s="2" cm="1">
        <f t="array" ref="E247">INDEX(Kalender,C247,D247)</f>
        <v>36</v>
      </c>
      <c r="F247" s="2">
        <f>COUNTIF(E$2:E247,E247)-1</f>
        <v>0</v>
      </c>
      <c r="G247" s="2" t="str" cm="1">
        <f t="array" ref="G247">IF(YEAR(B247)=N('Kalender-Kehrwoche'!$D$7),INDEX(Person,E247,1),"")&amp;";;;;;;;"</f>
        <v>WHG-01; Thomann; Gerhard;;;;;;;</v>
      </c>
      <c r="H247" s="2" t="str" cm="1">
        <f t="array" ref="H247">TRIM(IFERROR(INDEX(J247:AC247,1,F247*3+1),""))&amp;" "</f>
        <v xml:space="preserve">WHG-01 </v>
      </c>
      <c r="I247" s="2">
        <f t="shared" si="75"/>
        <v>7</v>
      </c>
      <c r="J247" s="2" t="str">
        <f t="shared" si="76"/>
        <v>WHG-01</v>
      </c>
      <c r="K247" s="2" t="str">
        <f t="shared" si="77"/>
        <v xml:space="preserve"> Thomann; Gerhard;;;;;;;</v>
      </c>
      <c r="L247" s="2">
        <f t="shared" si="78"/>
        <v>9</v>
      </c>
      <c r="M247" s="2" t="str">
        <f t="shared" si="79"/>
        <v xml:space="preserve"> Thomann</v>
      </c>
      <c r="N247" s="2" t="str">
        <f t="shared" si="80"/>
        <v xml:space="preserve"> Gerhard;;;;;;;</v>
      </c>
      <c r="O247" s="2">
        <f t="shared" si="81"/>
        <v>9</v>
      </c>
      <c r="P247" s="2" t="str">
        <f t="shared" si="82"/>
        <v xml:space="preserve"> Gerhard</v>
      </c>
      <c r="Q247" s="2" t="str">
        <f t="shared" si="83"/>
        <v>;;;;;;</v>
      </c>
      <c r="R247" s="2">
        <f t="shared" si="84"/>
        <v>1</v>
      </c>
      <c r="S247" s="2" t="str">
        <f t="shared" si="85"/>
        <v/>
      </c>
      <c r="T247" s="2" t="str">
        <f t="shared" si="86"/>
        <v>;;;;;</v>
      </c>
      <c r="U247" s="2">
        <f t="shared" si="87"/>
        <v>1</v>
      </c>
      <c r="V247" s="2" t="str">
        <f t="shared" si="88"/>
        <v/>
      </c>
      <c r="W247" s="2" t="str">
        <f t="shared" si="89"/>
        <v>;;;;</v>
      </c>
      <c r="X247" s="2">
        <f t="shared" si="90"/>
        <v>1</v>
      </c>
      <c r="Y247" s="2" t="str">
        <f t="shared" si="91"/>
        <v/>
      </c>
      <c r="Z247" s="2" t="str">
        <f t="shared" si="92"/>
        <v>;;;</v>
      </c>
      <c r="AA247" s="2">
        <f t="shared" si="93"/>
        <v>1</v>
      </c>
      <c r="AB247" s="2" t="str">
        <f t="shared" si="94"/>
        <v/>
      </c>
      <c r="AC247" s="2" t="str">
        <f t="shared" si="95"/>
        <v>;;</v>
      </c>
      <c r="AD247" s="2"/>
      <c r="AE247" s="2"/>
      <c r="AF247" s="2"/>
      <c r="AG247" s="2"/>
    </row>
    <row r="248" spans="1:33">
      <c r="A248" s="2">
        <v>247</v>
      </c>
      <c r="B248" s="61">
        <f t="shared" si="72"/>
        <v>44808</v>
      </c>
      <c r="C248" s="2">
        <f t="shared" si="73"/>
        <v>4</v>
      </c>
      <c r="D248" s="2">
        <f t="shared" si="74"/>
        <v>36</v>
      </c>
      <c r="E248" s="2" cm="1">
        <f t="array" ref="E248">INDEX(Kalender,C248,D248)</f>
        <v>36</v>
      </c>
      <c r="F248" s="2">
        <f>COUNTIF(E$2:E248,E248)-1</f>
        <v>1</v>
      </c>
      <c r="G248" s="2" t="str" cm="1">
        <f t="array" ref="G248">IF(YEAR(B248)=N('Kalender-Kehrwoche'!$D$7),INDEX(Person,E248,1),"")&amp;";;;;;;;"</f>
        <v>WHG-01; Thomann; Gerhard;;;;;;;</v>
      </c>
      <c r="H248" s="2" t="str" cm="1">
        <f t="array" ref="H248">TRIM(IFERROR(INDEX(J248:AC248,1,F248*3+1),""))&amp;" "</f>
        <v xml:space="preserve">Thomann </v>
      </c>
      <c r="I248" s="2">
        <f t="shared" si="75"/>
        <v>7</v>
      </c>
      <c r="J248" s="2" t="str">
        <f t="shared" si="76"/>
        <v>WHG-01</v>
      </c>
      <c r="K248" s="2" t="str">
        <f t="shared" si="77"/>
        <v xml:space="preserve"> Thomann; Gerhard;;;;;;;</v>
      </c>
      <c r="L248" s="2">
        <f t="shared" si="78"/>
        <v>9</v>
      </c>
      <c r="M248" s="2" t="str">
        <f t="shared" si="79"/>
        <v xml:space="preserve"> Thomann</v>
      </c>
      <c r="N248" s="2" t="str">
        <f t="shared" si="80"/>
        <v xml:space="preserve"> Gerhard;;;;;;;</v>
      </c>
      <c r="O248" s="2">
        <f t="shared" si="81"/>
        <v>9</v>
      </c>
      <c r="P248" s="2" t="str">
        <f t="shared" si="82"/>
        <v xml:space="preserve"> Gerhard</v>
      </c>
      <c r="Q248" s="2" t="str">
        <f t="shared" si="83"/>
        <v>;;;;;;</v>
      </c>
      <c r="R248" s="2">
        <f t="shared" si="84"/>
        <v>1</v>
      </c>
      <c r="S248" s="2" t="str">
        <f t="shared" si="85"/>
        <v/>
      </c>
      <c r="T248" s="2" t="str">
        <f t="shared" si="86"/>
        <v>;;;;;</v>
      </c>
      <c r="U248" s="2">
        <f t="shared" si="87"/>
        <v>1</v>
      </c>
      <c r="V248" s="2" t="str">
        <f t="shared" si="88"/>
        <v/>
      </c>
      <c r="W248" s="2" t="str">
        <f t="shared" si="89"/>
        <v>;;;;</v>
      </c>
      <c r="X248" s="2">
        <f t="shared" si="90"/>
        <v>1</v>
      </c>
      <c r="Y248" s="2" t="str">
        <f t="shared" si="91"/>
        <v/>
      </c>
      <c r="Z248" s="2" t="str">
        <f t="shared" si="92"/>
        <v>;;;</v>
      </c>
      <c r="AA248" s="2">
        <f t="shared" si="93"/>
        <v>1</v>
      </c>
      <c r="AB248" s="2" t="str">
        <f t="shared" si="94"/>
        <v/>
      </c>
      <c r="AC248" s="2" t="str">
        <f t="shared" si="95"/>
        <v>;;</v>
      </c>
      <c r="AD248" s="2"/>
      <c r="AE248" s="2"/>
      <c r="AF248" s="2"/>
      <c r="AG248" s="2"/>
    </row>
    <row r="249" spans="1:33">
      <c r="A249" s="2">
        <v>248</v>
      </c>
      <c r="B249" s="61">
        <f t="shared" si="72"/>
        <v>44809</v>
      </c>
      <c r="C249" s="2">
        <f t="shared" si="73"/>
        <v>5</v>
      </c>
      <c r="D249" s="2">
        <f t="shared" si="74"/>
        <v>36</v>
      </c>
      <c r="E249" s="2" cm="1">
        <f t="array" ref="E249">INDEX(Kalender,C249,D249)</f>
        <v>36</v>
      </c>
      <c r="F249" s="2">
        <f>COUNTIF(E$2:E249,E249)-1</f>
        <v>2</v>
      </c>
      <c r="G249" s="2" t="str" cm="1">
        <f t="array" ref="G249">IF(YEAR(B249)=N('Kalender-Kehrwoche'!$D$7),INDEX(Person,E249,1),"")&amp;";;;;;;;"</f>
        <v>WHG-01; Thomann; Gerhard;;;;;;;</v>
      </c>
      <c r="H249" s="2" t="str" cm="1">
        <f t="array" ref="H249">TRIM(IFERROR(INDEX(J249:AC249,1,F249*3+1),""))&amp;" "</f>
        <v xml:space="preserve">Gerhard </v>
      </c>
      <c r="I249" s="2">
        <f t="shared" si="75"/>
        <v>7</v>
      </c>
      <c r="J249" s="2" t="str">
        <f t="shared" si="76"/>
        <v>WHG-01</v>
      </c>
      <c r="K249" s="2" t="str">
        <f t="shared" si="77"/>
        <v xml:space="preserve"> Thomann; Gerhard;;;;;;;</v>
      </c>
      <c r="L249" s="2">
        <f t="shared" si="78"/>
        <v>9</v>
      </c>
      <c r="M249" s="2" t="str">
        <f t="shared" si="79"/>
        <v xml:space="preserve"> Thomann</v>
      </c>
      <c r="N249" s="2" t="str">
        <f t="shared" si="80"/>
        <v xml:space="preserve"> Gerhard;;;;;;;</v>
      </c>
      <c r="O249" s="2">
        <f t="shared" si="81"/>
        <v>9</v>
      </c>
      <c r="P249" s="2" t="str">
        <f t="shared" si="82"/>
        <v xml:space="preserve"> Gerhard</v>
      </c>
      <c r="Q249" s="2" t="str">
        <f t="shared" si="83"/>
        <v>;;;;;;</v>
      </c>
      <c r="R249" s="2">
        <f t="shared" si="84"/>
        <v>1</v>
      </c>
      <c r="S249" s="2" t="str">
        <f t="shared" si="85"/>
        <v/>
      </c>
      <c r="T249" s="2" t="str">
        <f t="shared" si="86"/>
        <v>;;;;;</v>
      </c>
      <c r="U249" s="2">
        <f t="shared" si="87"/>
        <v>1</v>
      </c>
      <c r="V249" s="2" t="str">
        <f t="shared" si="88"/>
        <v/>
      </c>
      <c r="W249" s="2" t="str">
        <f t="shared" si="89"/>
        <v>;;;;</v>
      </c>
      <c r="X249" s="2">
        <f t="shared" si="90"/>
        <v>1</v>
      </c>
      <c r="Y249" s="2" t="str">
        <f t="shared" si="91"/>
        <v/>
      </c>
      <c r="Z249" s="2" t="str">
        <f t="shared" si="92"/>
        <v>;;;</v>
      </c>
      <c r="AA249" s="2">
        <f t="shared" si="93"/>
        <v>1</v>
      </c>
      <c r="AB249" s="2" t="str">
        <f t="shared" si="94"/>
        <v/>
      </c>
      <c r="AC249" s="2" t="str">
        <f t="shared" si="95"/>
        <v>;;</v>
      </c>
      <c r="AD249" s="2"/>
      <c r="AE249" s="2"/>
      <c r="AF249" s="2"/>
      <c r="AG249" s="2"/>
    </row>
    <row r="250" spans="1:33">
      <c r="A250" s="2">
        <v>249</v>
      </c>
      <c r="B250" s="61">
        <f t="shared" si="72"/>
        <v>44810</v>
      </c>
      <c r="C250" s="2">
        <f t="shared" si="73"/>
        <v>6</v>
      </c>
      <c r="D250" s="2">
        <f t="shared" si="74"/>
        <v>36</v>
      </c>
      <c r="E250" s="2" cm="1">
        <f t="array" ref="E250">INDEX(Kalender,C250,D250)</f>
        <v>36</v>
      </c>
      <c r="F250" s="2">
        <f>COUNTIF(E$2:E250,E250)-1</f>
        <v>3</v>
      </c>
      <c r="G250" s="2" t="str" cm="1">
        <f t="array" ref="G250">IF(YEAR(B250)=N('Kalender-Kehrwoche'!$D$7),INDEX(Person,E250,1),"")&amp;";;;;;;;"</f>
        <v>WHG-01; Thomann; Gerhard;;;;;;;</v>
      </c>
      <c r="H250" s="2" t="str" cm="1">
        <f t="array" ref="H250">TRIM(IFERROR(INDEX(J250:AC250,1,F250*3+1),""))&amp;" "</f>
        <v xml:space="preserve"> </v>
      </c>
      <c r="I250" s="2">
        <f t="shared" si="75"/>
        <v>7</v>
      </c>
      <c r="J250" s="2" t="str">
        <f t="shared" si="76"/>
        <v>WHG-01</v>
      </c>
      <c r="K250" s="2" t="str">
        <f t="shared" si="77"/>
        <v xml:space="preserve"> Thomann; Gerhard;;;;;;;</v>
      </c>
      <c r="L250" s="2">
        <f t="shared" si="78"/>
        <v>9</v>
      </c>
      <c r="M250" s="2" t="str">
        <f t="shared" si="79"/>
        <v xml:space="preserve"> Thomann</v>
      </c>
      <c r="N250" s="2" t="str">
        <f t="shared" si="80"/>
        <v xml:space="preserve"> Gerhard;;;;;;;</v>
      </c>
      <c r="O250" s="2">
        <f t="shared" si="81"/>
        <v>9</v>
      </c>
      <c r="P250" s="2" t="str">
        <f t="shared" si="82"/>
        <v xml:space="preserve"> Gerhard</v>
      </c>
      <c r="Q250" s="2" t="str">
        <f t="shared" si="83"/>
        <v>;;;;;;</v>
      </c>
      <c r="R250" s="2">
        <f t="shared" si="84"/>
        <v>1</v>
      </c>
      <c r="S250" s="2" t="str">
        <f t="shared" si="85"/>
        <v/>
      </c>
      <c r="T250" s="2" t="str">
        <f t="shared" si="86"/>
        <v>;;;;;</v>
      </c>
      <c r="U250" s="2">
        <f t="shared" si="87"/>
        <v>1</v>
      </c>
      <c r="V250" s="2" t="str">
        <f t="shared" si="88"/>
        <v/>
      </c>
      <c r="W250" s="2" t="str">
        <f t="shared" si="89"/>
        <v>;;;;</v>
      </c>
      <c r="X250" s="2">
        <f t="shared" si="90"/>
        <v>1</v>
      </c>
      <c r="Y250" s="2" t="str">
        <f t="shared" si="91"/>
        <v/>
      </c>
      <c r="Z250" s="2" t="str">
        <f t="shared" si="92"/>
        <v>;;;</v>
      </c>
      <c r="AA250" s="2">
        <f t="shared" si="93"/>
        <v>1</v>
      </c>
      <c r="AB250" s="2" t="str">
        <f t="shared" si="94"/>
        <v/>
      </c>
      <c r="AC250" s="2" t="str">
        <f t="shared" si="95"/>
        <v>;;</v>
      </c>
      <c r="AD250" s="2"/>
      <c r="AE250" s="2"/>
      <c r="AF250" s="2"/>
      <c r="AG250" s="2"/>
    </row>
    <row r="251" spans="1:33">
      <c r="A251" s="2">
        <v>250</v>
      </c>
      <c r="B251" s="61">
        <f t="shared" si="72"/>
        <v>44811</v>
      </c>
      <c r="C251" s="2">
        <f t="shared" si="73"/>
        <v>7</v>
      </c>
      <c r="D251" s="2">
        <f t="shared" si="74"/>
        <v>36</v>
      </c>
      <c r="E251" s="2" cm="1">
        <f t="array" ref="E251">INDEX(Kalender,C251,D251)</f>
        <v>36</v>
      </c>
      <c r="F251" s="2">
        <f>COUNTIF(E$2:E251,E251)-1</f>
        <v>4</v>
      </c>
      <c r="G251" s="2" t="str" cm="1">
        <f t="array" ref="G251">IF(YEAR(B251)=N('Kalender-Kehrwoche'!$D$7),INDEX(Person,E251,1),"")&amp;";;;;;;;"</f>
        <v>WHG-01; Thomann; Gerhard;;;;;;;</v>
      </c>
      <c r="H251" s="2" t="str" cm="1">
        <f t="array" ref="H251">TRIM(IFERROR(INDEX(J251:AC251,1,F251*3+1),""))&amp;" "</f>
        <v xml:space="preserve"> </v>
      </c>
      <c r="I251" s="2">
        <f t="shared" si="75"/>
        <v>7</v>
      </c>
      <c r="J251" s="2" t="str">
        <f t="shared" si="76"/>
        <v>WHG-01</v>
      </c>
      <c r="K251" s="2" t="str">
        <f t="shared" si="77"/>
        <v xml:space="preserve"> Thomann; Gerhard;;;;;;;</v>
      </c>
      <c r="L251" s="2">
        <f t="shared" si="78"/>
        <v>9</v>
      </c>
      <c r="M251" s="2" t="str">
        <f t="shared" si="79"/>
        <v xml:space="preserve"> Thomann</v>
      </c>
      <c r="N251" s="2" t="str">
        <f t="shared" si="80"/>
        <v xml:space="preserve"> Gerhard;;;;;;;</v>
      </c>
      <c r="O251" s="2">
        <f t="shared" si="81"/>
        <v>9</v>
      </c>
      <c r="P251" s="2" t="str">
        <f t="shared" si="82"/>
        <v xml:space="preserve"> Gerhard</v>
      </c>
      <c r="Q251" s="2" t="str">
        <f t="shared" si="83"/>
        <v>;;;;;;</v>
      </c>
      <c r="R251" s="2">
        <f t="shared" si="84"/>
        <v>1</v>
      </c>
      <c r="S251" s="2" t="str">
        <f t="shared" si="85"/>
        <v/>
      </c>
      <c r="T251" s="2" t="str">
        <f t="shared" si="86"/>
        <v>;;;;;</v>
      </c>
      <c r="U251" s="2">
        <f t="shared" si="87"/>
        <v>1</v>
      </c>
      <c r="V251" s="2" t="str">
        <f t="shared" si="88"/>
        <v/>
      </c>
      <c r="W251" s="2" t="str">
        <f t="shared" si="89"/>
        <v>;;;;</v>
      </c>
      <c r="X251" s="2">
        <f t="shared" si="90"/>
        <v>1</v>
      </c>
      <c r="Y251" s="2" t="str">
        <f t="shared" si="91"/>
        <v/>
      </c>
      <c r="Z251" s="2" t="str">
        <f t="shared" si="92"/>
        <v>;;;</v>
      </c>
      <c r="AA251" s="2">
        <f t="shared" si="93"/>
        <v>1</v>
      </c>
      <c r="AB251" s="2" t="str">
        <f t="shared" si="94"/>
        <v/>
      </c>
      <c r="AC251" s="2" t="str">
        <f t="shared" si="95"/>
        <v>;;</v>
      </c>
      <c r="AD251" s="2"/>
      <c r="AE251" s="2"/>
      <c r="AF251" s="2"/>
      <c r="AG251" s="2"/>
    </row>
    <row r="252" spans="1:33">
      <c r="A252" s="2">
        <v>251</v>
      </c>
      <c r="B252" s="61">
        <f t="shared" si="72"/>
        <v>44812</v>
      </c>
      <c r="C252" s="2">
        <f t="shared" si="73"/>
        <v>8</v>
      </c>
      <c r="D252" s="2">
        <f t="shared" si="74"/>
        <v>36</v>
      </c>
      <c r="E252" s="2" cm="1">
        <f t="array" ref="E252">INDEX(Kalender,C252,D252)</f>
        <v>36</v>
      </c>
      <c r="F252" s="2">
        <f>COUNTIF(E$2:E252,E252)-1</f>
        <v>5</v>
      </c>
      <c r="G252" s="2" t="str" cm="1">
        <f t="array" ref="G252">IF(YEAR(B252)=N('Kalender-Kehrwoche'!$D$7),INDEX(Person,E252,1),"")&amp;";;;;;;;"</f>
        <v>WHG-01; Thomann; Gerhard;;;;;;;</v>
      </c>
      <c r="H252" s="2" t="str" cm="1">
        <f t="array" ref="H252">TRIM(IFERROR(INDEX(J252:AC252,1,F252*3+1),""))&amp;" "</f>
        <v xml:space="preserve"> </v>
      </c>
      <c r="I252" s="2">
        <f t="shared" si="75"/>
        <v>7</v>
      </c>
      <c r="J252" s="2" t="str">
        <f t="shared" si="76"/>
        <v>WHG-01</v>
      </c>
      <c r="K252" s="2" t="str">
        <f t="shared" si="77"/>
        <v xml:space="preserve"> Thomann; Gerhard;;;;;;;</v>
      </c>
      <c r="L252" s="2">
        <f t="shared" si="78"/>
        <v>9</v>
      </c>
      <c r="M252" s="2" t="str">
        <f t="shared" si="79"/>
        <v xml:space="preserve"> Thomann</v>
      </c>
      <c r="N252" s="2" t="str">
        <f t="shared" si="80"/>
        <v xml:space="preserve"> Gerhard;;;;;;;</v>
      </c>
      <c r="O252" s="2">
        <f t="shared" si="81"/>
        <v>9</v>
      </c>
      <c r="P252" s="2" t="str">
        <f t="shared" si="82"/>
        <v xml:space="preserve"> Gerhard</v>
      </c>
      <c r="Q252" s="2" t="str">
        <f t="shared" si="83"/>
        <v>;;;;;;</v>
      </c>
      <c r="R252" s="2">
        <f t="shared" si="84"/>
        <v>1</v>
      </c>
      <c r="S252" s="2" t="str">
        <f t="shared" si="85"/>
        <v/>
      </c>
      <c r="T252" s="2" t="str">
        <f t="shared" si="86"/>
        <v>;;;;;</v>
      </c>
      <c r="U252" s="2">
        <f t="shared" si="87"/>
        <v>1</v>
      </c>
      <c r="V252" s="2" t="str">
        <f t="shared" si="88"/>
        <v/>
      </c>
      <c r="W252" s="2" t="str">
        <f t="shared" si="89"/>
        <v>;;;;</v>
      </c>
      <c r="X252" s="2">
        <f t="shared" si="90"/>
        <v>1</v>
      </c>
      <c r="Y252" s="2" t="str">
        <f t="shared" si="91"/>
        <v/>
      </c>
      <c r="Z252" s="2" t="str">
        <f t="shared" si="92"/>
        <v>;;;</v>
      </c>
      <c r="AA252" s="2">
        <f t="shared" si="93"/>
        <v>1</v>
      </c>
      <c r="AB252" s="2" t="str">
        <f t="shared" si="94"/>
        <v/>
      </c>
      <c r="AC252" s="2" t="str">
        <f t="shared" si="95"/>
        <v>;;</v>
      </c>
      <c r="AD252" s="2"/>
      <c r="AE252" s="2"/>
      <c r="AF252" s="2"/>
      <c r="AG252" s="2"/>
    </row>
    <row r="253" spans="1:33">
      <c r="A253" s="2">
        <v>252</v>
      </c>
      <c r="B253" s="61">
        <f t="shared" si="72"/>
        <v>44813</v>
      </c>
      <c r="C253" s="2">
        <f t="shared" si="73"/>
        <v>9</v>
      </c>
      <c r="D253" s="2">
        <f t="shared" si="74"/>
        <v>36</v>
      </c>
      <c r="E253" s="2" cm="1">
        <f t="array" ref="E253">INDEX(Kalender,C253,D253)</f>
        <v>36</v>
      </c>
      <c r="F253" s="2">
        <f>COUNTIF(E$2:E253,E253)-1</f>
        <v>6</v>
      </c>
      <c r="G253" s="2" t="str" cm="1">
        <f t="array" ref="G253">IF(YEAR(B253)=N('Kalender-Kehrwoche'!$D$7),INDEX(Person,E253,1),"")&amp;";;;;;;;"</f>
        <v>WHG-01; Thomann; Gerhard;;;;;;;</v>
      </c>
      <c r="H253" s="2" t="str" cm="1">
        <f t="array" ref="H253">TRIM(IFERROR(INDEX(J253:AC253,1,F253*3+1),""))&amp;" "</f>
        <v xml:space="preserve"> </v>
      </c>
      <c r="I253" s="2">
        <f t="shared" si="75"/>
        <v>7</v>
      </c>
      <c r="J253" s="2" t="str">
        <f t="shared" si="76"/>
        <v>WHG-01</v>
      </c>
      <c r="K253" s="2" t="str">
        <f t="shared" si="77"/>
        <v xml:space="preserve"> Thomann; Gerhard;;;;;;;</v>
      </c>
      <c r="L253" s="2">
        <f t="shared" si="78"/>
        <v>9</v>
      </c>
      <c r="M253" s="2" t="str">
        <f t="shared" si="79"/>
        <v xml:space="preserve"> Thomann</v>
      </c>
      <c r="N253" s="2" t="str">
        <f t="shared" si="80"/>
        <v xml:space="preserve"> Gerhard;;;;;;;</v>
      </c>
      <c r="O253" s="2">
        <f t="shared" si="81"/>
        <v>9</v>
      </c>
      <c r="P253" s="2" t="str">
        <f t="shared" si="82"/>
        <v xml:space="preserve"> Gerhard</v>
      </c>
      <c r="Q253" s="2" t="str">
        <f t="shared" si="83"/>
        <v>;;;;;;</v>
      </c>
      <c r="R253" s="2">
        <f t="shared" si="84"/>
        <v>1</v>
      </c>
      <c r="S253" s="2" t="str">
        <f t="shared" si="85"/>
        <v/>
      </c>
      <c r="T253" s="2" t="str">
        <f t="shared" si="86"/>
        <v>;;;;;</v>
      </c>
      <c r="U253" s="2">
        <f t="shared" si="87"/>
        <v>1</v>
      </c>
      <c r="V253" s="2" t="str">
        <f t="shared" si="88"/>
        <v/>
      </c>
      <c r="W253" s="2" t="str">
        <f t="shared" si="89"/>
        <v>;;;;</v>
      </c>
      <c r="X253" s="2">
        <f t="shared" si="90"/>
        <v>1</v>
      </c>
      <c r="Y253" s="2" t="str">
        <f t="shared" si="91"/>
        <v/>
      </c>
      <c r="Z253" s="2" t="str">
        <f t="shared" si="92"/>
        <v>;;;</v>
      </c>
      <c r="AA253" s="2">
        <f t="shared" si="93"/>
        <v>1</v>
      </c>
      <c r="AB253" s="2" t="str">
        <f t="shared" si="94"/>
        <v/>
      </c>
      <c r="AC253" s="2" t="str">
        <f t="shared" si="95"/>
        <v>;;</v>
      </c>
      <c r="AD253" s="2"/>
      <c r="AE253" s="2"/>
      <c r="AF253" s="2"/>
      <c r="AG253" s="2"/>
    </row>
    <row r="254" spans="1:33">
      <c r="A254" s="2">
        <v>253</v>
      </c>
      <c r="B254" s="61">
        <f t="shared" si="72"/>
        <v>44814</v>
      </c>
      <c r="C254" s="2">
        <f t="shared" si="73"/>
        <v>10</v>
      </c>
      <c r="D254" s="2">
        <f t="shared" si="74"/>
        <v>36</v>
      </c>
      <c r="E254" s="2" cm="1">
        <f t="array" ref="E254">INDEX(Kalender,C254,D254)</f>
        <v>37</v>
      </c>
      <c r="F254" s="2">
        <f>COUNTIF(E$2:E254,E254)-1</f>
        <v>0</v>
      </c>
      <c r="G254" s="2" t="str" cm="1">
        <f t="array" ref="G254">IF(YEAR(B254)=N('Kalender-Kehrwoche'!$D$7),INDEX(Person,E254,1),"")&amp;";;;;;;;"</f>
        <v>Ingolf; Matys; Tel.: 0761; 881 4402;;;;;;;</v>
      </c>
      <c r="H254" s="2" t="str" cm="1">
        <f t="array" ref="H254">TRIM(IFERROR(INDEX(J254:AC254,1,F254*3+1),""))&amp;" "</f>
        <v xml:space="preserve">Ingolf </v>
      </c>
      <c r="I254" s="2">
        <f t="shared" si="75"/>
        <v>7</v>
      </c>
      <c r="J254" s="2" t="str">
        <f t="shared" si="76"/>
        <v>Ingolf</v>
      </c>
      <c r="K254" s="2" t="str">
        <f t="shared" si="77"/>
        <v xml:space="preserve"> Matys; Tel.: 0761; 881 4402;;;;;;;</v>
      </c>
      <c r="L254" s="2">
        <f t="shared" si="78"/>
        <v>7</v>
      </c>
      <c r="M254" s="2" t="str">
        <f t="shared" si="79"/>
        <v xml:space="preserve"> Matys</v>
      </c>
      <c r="N254" s="2" t="str">
        <f t="shared" si="80"/>
        <v xml:space="preserve"> Tel.: 0761; 881 4402;;;;;;;</v>
      </c>
      <c r="O254" s="2">
        <f t="shared" si="81"/>
        <v>12</v>
      </c>
      <c r="P254" s="2" t="str">
        <f t="shared" si="82"/>
        <v xml:space="preserve"> Tel.: 0761</v>
      </c>
      <c r="Q254" s="2" t="str">
        <f t="shared" si="83"/>
        <v xml:space="preserve"> 881 4402;;;;;;;</v>
      </c>
      <c r="R254" s="2">
        <f t="shared" si="84"/>
        <v>10</v>
      </c>
      <c r="S254" s="2" t="str">
        <f t="shared" si="85"/>
        <v xml:space="preserve"> 881 4402</v>
      </c>
      <c r="T254" s="2" t="str">
        <f t="shared" si="86"/>
        <v>;;;;;;</v>
      </c>
      <c r="U254" s="2">
        <f t="shared" si="87"/>
        <v>1</v>
      </c>
      <c r="V254" s="2" t="str">
        <f t="shared" si="88"/>
        <v/>
      </c>
      <c r="W254" s="2" t="str">
        <f t="shared" si="89"/>
        <v>;;;;;</v>
      </c>
      <c r="X254" s="2">
        <f t="shared" si="90"/>
        <v>1</v>
      </c>
      <c r="Y254" s="2" t="str">
        <f t="shared" si="91"/>
        <v/>
      </c>
      <c r="Z254" s="2" t="str">
        <f t="shared" si="92"/>
        <v>;;;;</v>
      </c>
      <c r="AA254" s="2">
        <f t="shared" si="93"/>
        <v>1</v>
      </c>
      <c r="AB254" s="2" t="str">
        <f t="shared" si="94"/>
        <v/>
      </c>
      <c r="AC254" s="2" t="str">
        <f t="shared" si="95"/>
        <v>;;;</v>
      </c>
      <c r="AD254" s="2"/>
      <c r="AE254" s="2"/>
      <c r="AF254" s="2"/>
      <c r="AG254" s="2"/>
    </row>
    <row r="255" spans="1:33">
      <c r="A255" s="2">
        <v>254</v>
      </c>
      <c r="B255" s="61">
        <f t="shared" si="72"/>
        <v>44815</v>
      </c>
      <c r="C255" s="2">
        <f t="shared" si="73"/>
        <v>11</v>
      </c>
      <c r="D255" s="2">
        <f t="shared" si="74"/>
        <v>36</v>
      </c>
      <c r="E255" s="2" cm="1">
        <f t="array" ref="E255">INDEX(Kalender,C255,D255)</f>
        <v>37</v>
      </c>
      <c r="F255" s="2">
        <f>COUNTIF(E$2:E255,E255)-1</f>
        <v>1</v>
      </c>
      <c r="G255" s="2" t="str" cm="1">
        <f t="array" ref="G255">IF(YEAR(B255)=N('Kalender-Kehrwoche'!$D$7),INDEX(Person,E255,1),"")&amp;";;;;;;;"</f>
        <v>Ingolf; Matys; Tel.: 0761; 881 4402;;;;;;;</v>
      </c>
      <c r="H255" s="2" t="str" cm="1">
        <f t="array" ref="H255">TRIM(IFERROR(INDEX(J255:AC255,1,F255*3+1),""))&amp;" "</f>
        <v xml:space="preserve">Matys </v>
      </c>
      <c r="I255" s="2">
        <f t="shared" si="75"/>
        <v>7</v>
      </c>
      <c r="J255" s="2" t="str">
        <f t="shared" si="76"/>
        <v>Ingolf</v>
      </c>
      <c r="K255" s="2" t="str">
        <f t="shared" si="77"/>
        <v xml:space="preserve"> Matys; Tel.: 0761; 881 4402;;;;;;;</v>
      </c>
      <c r="L255" s="2">
        <f t="shared" si="78"/>
        <v>7</v>
      </c>
      <c r="M255" s="2" t="str">
        <f t="shared" si="79"/>
        <v xml:space="preserve"> Matys</v>
      </c>
      <c r="N255" s="2" t="str">
        <f t="shared" si="80"/>
        <v xml:space="preserve"> Tel.: 0761; 881 4402;;;;;;;</v>
      </c>
      <c r="O255" s="2">
        <f t="shared" si="81"/>
        <v>12</v>
      </c>
      <c r="P255" s="2" t="str">
        <f t="shared" si="82"/>
        <v xml:space="preserve"> Tel.: 0761</v>
      </c>
      <c r="Q255" s="2" t="str">
        <f t="shared" si="83"/>
        <v xml:space="preserve"> 881 4402;;;;;;;</v>
      </c>
      <c r="R255" s="2">
        <f t="shared" si="84"/>
        <v>10</v>
      </c>
      <c r="S255" s="2" t="str">
        <f t="shared" si="85"/>
        <v xml:space="preserve"> 881 4402</v>
      </c>
      <c r="T255" s="2" t="str">
        <f t="shared" si="86"/>
        <v>;;;;;;</v>
      </c>
      <c r="U255" s="2">
        <f t="shared" si="87"/>
        <v>1</v>
      </c>
      <c r="V255" s="2" t="str">
        <f t="shared" si="88"/>
        <v/>
      </c>
      <c r="W255" s="2" t="str">
        <f t="shared" si="89"/>
        <v>;;;;;</v>
      </c>
      <c r="X255" s="2">
        <f t="shared" si="90"/>
        <v>1</v>
      </c>
      <c r="Y255" s="2" t="str">
        <f t="shared" si="91"/>
        <v/>
      </c>
      <c r="Z255" s="2" t="str">
        <f t="shared" si="92"/>
        <v>;;;;</v>
      </c>
      <c r="AA255" s="2">
        <f t="shared" si="93"/>
        <v>1</v>
      </c>
      <c r="AB255" s="2" t="str">
        <f t="shared" si="94"/>
        <v/>
      </c>
      <c r="AC255" s="2" t="str">
        <f t="shared" si="95"/>
        <v>;;;</v>
      </c>
      <c r="AD255" s="2"/>
      <c r="AE255" s="2"/>
      <c r="AF255" s="2"/>
      <c r="AG255" s="2"/>
    </row>
    <row r="256" spans="1:33">
      <c r="A256" s="2">
        <v>255</v>
      </c>
      <c r="B256" s="61">
        <f t="shared" si="72"/>
        <v>44816</v>
      </c>
      <c r="C256" s="2">
        <f t="shared" si="73"/>
        <v>12</v>
      </c>
      <c r="D256" s="2">
        <f t="shared" si="74"/>
        <v>36</v>
      </c>
      <c r="E256" s="2" cm="1">
        <f t="array" ref="E256">INDEX(Kalender,C256,D256)</f>
        <v>37</v>
      </c>
      <c r="F256" s="2">
        <f>COUNTIF(E$2:E256,E256)-1</f>
        <v>2</v>
      </c>
      <c r="G256" s="2" t="str" cm="1">
        <f t="array" ref="G256">IF(YEAR(B256)=N('Kalender-Kehrwoche'!$D$7),INDEX(Person,E256,1),"")&amp;";;;;;;;"</f>
        <v>Ingolf; Matys; Tel.: 0761; 881 4402;;;;;;;</v>
      </c>
      <c r="H256" s="2" t="str" cm="1">
        <f t="array" ref="H256">TRIM(IFERROR(INDEX(J256:AC256,1,F256*3+1),""))&amp;" "</f>
        <v xml:space="preserve">Tel.: 0761 </v>
      </c>
      <c r="I256" s="2">
        <f t="shared" si="75"/>
        <v>7</v>
      </c>
      <c r="J256" s="2" t="str">
        <f t="shared" si="76"/>
        <v>Ingolf</v>
      </c>
      <c r="K256" s="2" t="str">
        <f t="shared" si="77"/>
        <v xml:space="preserve"> Matys; Tel.: 0761; 881 4402;;;;;;;</v>
      </c>
      <c r="L256" s="2">
        <f t="shared" si="78"/>
        <v>7</v>
      </c>
      <c r="M256" s="2" t="str">
        <f t="shared" si="79"/>
        <v xml:space="preserve"> Matys</v>
      </c>
      <c r="N256" s="2" t="str">
        <f t="shared" si="80"/>
        <v xml:space="preserve"> Tel.: 0761; 881 4402;;;;;;;</v>
      </c>
      <c r="O256" s="2">
        <f t="shared" si="81"/>
        <v>12</v>
      </c>
      <c r="P256" s="2" t="str">
        <f t="shared" si="82"/>
        <v xml:space="preserve"> Tel.: 0761</v>
      </c>
      <c r="Q256" s="2" t="str">
        <f t="shared" si="83"/>
        <v xml:space="preserve"> 881 4402;;;;;;;</v>
      </c>
      <c r="R256" s="2">
        <f t="shared" si="84"/>
        <v>10</v>
      </c>
      <c r="S256" s="2" t="str">
        <f t="shared" si="85"/>
        <v xml:space="preserve"> 881 4402</v>
      </c>
      <c r="T256" s="2" t="str">
        <f t="shared" si="86"/>
        <v>;;;;;;</v>
      </c>
      <c r="U256" s="2">
        <f t="shared" si="87"/>
        <v>1</v>
      </c>
      <c r="V256" s="2" t="str">
        <f t="shared" si="88"/>
        <v/>
      </c>
      <c r="W256" s="2" t="str">
        <f t="shared" si="89"/>
        <v>;;;;;</v>
      </c>
      <c r="X256" s="2">
        <f t="shared" si="90"/>
        <v>1</v>
      </c>
      <c r="Y256" s="2" t="str">
        <f t="shared" si="91"/>
        <v/>
      </c>
      <c r="Z256" s="2" t="str">
        <f t="shared" si="92"/>
        <v>;;;;</v>
      </c>
      <c r="AA256" s="2">
        <f t="shared" si="93"/>
        <v>1</v>
      </c>
      <c r="AB256" s="2" t="str">
        <f t="shared" si="94"/>
        <v/>
      </c>
      <c r="AC256" s="2" t="str">
        <f t="shared" si="95"/>
        <v>;;;</v>
      </c>
      <c r="AD256" s="2"/>
      <c r="AE256" s="2"/>
      <c r="AF256" s="2"/>
      <c r="AG256" s="2"/>
    </row>
    <row r="257" spans="1:33">
      <c r="A257" s="2">
        <v>256</v>
      </c>
      <c r="B257" s="61">
        <f t="shared" si="72"/>
        <v>44817</v>
      </c>
      <c r="C257" s="2">
        <f t="shared" si="73"/>
        <v>13</v>
      </c>
      <c r="D257" s="2">
        <f t="shared" si="74"/>
        <v>36</v>
      </c>
      <c r="E257" s="2" cm="1">
        <f t="array" ref="E257">INDEX(Kalender,C257,D257)</f>
        <v>37</v>
      </c>
      <c r="F257" s="2">
        <f>COUNTIF(E$2:E257,E257)-1</f>
        <v>3</v>
      </c>
      <c r="G257" s="2" t="str" cm="1">
        <f t="array" ref="G257">IF(YEAR(B257)=N('Kalender-Kehrwoche'!$D$7),INDEX(Person,E257,1),"")&amp;";;;;;;;"</f>
        <v>Ingolf; Matys; Tel.: 0761; 881 4402;;;;;;;</v>
      </c>
      <c r="H257" s="2" t="str" cm="1">
        <f t="array" ref="H257">TRIM(IFERROR(INDEX(J257:AC257,1,F257*3+1),""))&amp;" "</f>
        <v xml:space="preserve">881 4402 </v>
      </c>
      <c r="I257" s="2">
        <f t="shared" si="75"/>
        <v>7</v>
      </c>
      <c r="J257" s="2" t="str">
        <f t="shared" si="76"/>
        <v>Ingolf</v>
      </c>
      <c r="K257" s="2" t="str">
        <f t="shared" si="77"/>
        <v xml:space="preserve"> Matys; Tel.: 0761; 881 4402;;;;;;;</v>
      </c>
      <c r="L257" s="2">
        <f t="shared" si="78"/>
        <v>7</v>
      </c>
      <c r="M257" s="2" t="str">
        <f t="shared" si="79"/>
        <v xml:space="preserve"> Matys</v>
      </c>
      <c r="N257" s="2" t="str">
        <f t="shared" si="80"/>
        <v xml:space="preserve"> Tel.: 0761; 881 4402;;;;;;;</v>
      </c>
      <c r="O257" s="2">
        <f t="shared" si="81"/>
        <v>12</v>
      </c>
      <c r="P257" s="2" t="str">
        <f t="shared" si="82"/>
        <v xml:space="preserve"> Tel.: 0761</v>
      </c>
      <c r="Q257" s="2" t="str">
        <f t="shared" si="83"/>
        <v xml:space="preserve"> 881 4402;;;;;;;</v>
      </c>
      <c r="R257" s="2">
        <f t="shared" si="84"/>
        <v>10</v>
      </c>
      <c r="S257" s="2" t="str">
        <f t="shared" si="85"/>
        <v xml:space="preserve"> 881 4402</v>
      </c>
      <c r="T257" s="2" t="str">
        <f t="shared" si="86"/>
        <v>;;;;;;</v>
      </c>
      <c r="U257" s="2">
        <f t="shared" si="87"/>
        <v>1</v>
      </c>
      <c r="V257" s="2" t="str">
        <f t="shared" si="88"/>
        <v/>
      </c>
      <c r="W257" s="2" t="str">
        <f t="shared" si="89"/>
        <v>;;;;;</v>
      </c>
      <c r="X257" s="2">
        <f t="shared" si="90"/>
        <v>1</v>
      </c>
      <c r="Y257" s="2" t="str">
        <f t="shared" si="91"/>
        <v/>
      </c>
      <c r="Z257" s="2" t="str">
        <f t="shared" si="92"/>
        <v>;;;;</v>
      </c>
      <c r="AA257" s="2">
        <f t="shared" si="93"/>
        <v>1</v>
      </c>
      <c r="AB257" s="2" t="str">
        <f t="shared" si="94"/>
        <v/>
      </c>
      <c r="AC257" s="2" t="str">
        <f t="shared" si="95"/>
        <v>;;;</v>
      </c>
      <c r="AD257" s="2"/>
      <c r="AE257" s="2"/>
      <c r="AF257" s="2"/>
      <c r="AG257" s="2"/>
    </row>
    <row r="258" spans="1:33">
      <c r="A258" s="2">
        <v>257</v>
      </c>
      <c r="B258" s="61">
        <f t="shared" ref="B258:B321" si="96">B257+1</f>
        <v>44818</v>
      </c>
      <c r="C258" s="2">
        <f t="shared" ref="C258:C321" si="97">DAY(B258)</f>
        <v>14</v>
      </c>
      <c r="D258" s="2">
        <f t="shared" ref="D258:D321" si="98">(MONTH(B258)-1)*4+4</f>
        <v>36</v>
      </c>
      <c r="E258" s="2" cm="1">
        <f t="array" ref="E258">INDEX(Kalender,C258,D258)</f>
        <v>37</v>
      </c>
      <c r="F258" s="2">
        <f>COUNTIF(E$2:E258,E258)-1</f>
        <v>4</v>
      </c>
      <c r="G258" s="2" t="str" cm="1">
        <f t="array" ref="G258">IF(YEAR(B258)=N('Kalender-Kehrwoche'!$D$7),INDEX(Person,E258,1),"")&amp;";;;;;;;"</f>
        <v>Ingolf; Matys; Tel.: 0761; 881 4402;;;;;;;</v>
      </c>
      <c r="H258" s="2" t="str" cm="1">
        <f t="array" ref="H258">TRIM(IFERROR(INDEX(J258:AC258,1,F258*3+1),""))&amp;" "</f>
        <v xml:space="preserve"> </v>
      </c>
      <c r="I258" s="2">
        <f t="shared" ref="I258:I321" si="99">SEARCH(";",G258,1)</f>
        <v>7</v>
      </c>
      <c r="J258" s="2" t="str">
        <f t="shared" ref="J258:J321" si="100">LEFT(G258,I258-1)</f>
        <v>Ingolf</v>
      </c>
      <c r="K258" s="2" t="str">
        <f t="shared" ref="K258:K321" si="101">MID(G258,I258+1,1000)</f>
        <v xml:space="preserve"> Matys; Tel.: 0761; 881 4402;;;;;;;</v>
      </c>
      <c r="L258" s="2">
        <f t="shared" ref="L258:L321" si="102">SEARCH(";",K258,1)</f>
        <v>7</v>
      </c>
      <c r="M258" s="2" t="str">
        <f t="shared" ref="M258:M321" si="103">LEFT(K258,L258-1)</f>
        <v xml:space="preserve"> Matys</v>
      </c>
      <c r="N258" s="2" t="str">
        <f t="shared" ref="N258:N321" si="104">MID(K258,L258+1,1000)</f>
        <v xml:space="preserve"> Tel.: 0761; 881 4402;;;;;;;</v>
      </c>
      <c r="O258" s="2">
        <f t="shared" ref="O258:O321" si="105">SEARCH(";",N258,1)</f>
        <v>12</v>
      </c>
      <c r="P258" s="2" t="str">
        <f t="shared" ref="P258:P321" si="106">LEFT(N258,O258-1)</f>
        <v xml:space="preserve"> Tel.: 0761</v>
      </c>
      <c r="Q258" s="2" t="str">
        <f t="shared" ref="Q258:Q321" si="107">MID(N258,O258+1,1000)</f>
        <v xml:space="preserve"> 881 4402;;;;;;;</v>
      </c>
      <c r="R258" s="2">
        <f t="shared" ref="R258:R321" si="108">SEARCH(";",Q258,1)</f>
        <v>10</v>
      </c>
      <c r="S258" s="2" t="str">
        <f t="shared" ref="S258:S321" si="109">LEFT(Q258,R258-1)</f>
        <v xml:space="preserve"> 881 4402</v>
      </c>
      <c r="T258" s="2" t="str">
        <f t="shared" ref="T258:T321" si="110">MID(Q258,R258+1,1000)</f>
        <v>;;;;;;</v>
      </c>
      <c r="U258" s="2">
        <f t="shared" ref="U258:U321" si="111">SEARCH(";",T258,1)</f>
        <v>1</v>
      </c>
      <c r="V258" s="2" t="str">
        <f t="shared" ref="V258:V321" si="112">LEFT(T258,U258-1)</f>
        <v/>
      </c>
      <c r="W258" s="2" t="str">
        <f t="shared" ref="W258:W321" si="113">MID(T258,U258+1,1000)</f>
        <v>;;;;;</v>
      </c>
      <c r="X258" s="2">
        <f t="shared" ref="X258:X321" si="114">SEARCH(";",W258,1)</f>
        <v>1</v>
      </c>
      <c r="Y258" s="2" t="str">
        <f t="shared" ref="Y258:Y321" si="115">LEFT(W258,X258-1)</f>
        <v/>
      </c>
      <c r="Z258" s="2" t="str">
        <f t="shared" ref="Z258:Z321" si="116">MID(W258,X258+1,1000)</f>
        <v>;;;;</v>
      </c>
      <c r="AA258" s="2">
        <f t="shared" ref="AA258:AA321" si="117">SEARCH(";",Z258,1)</f>
        <v>1</v>
      </c>
      <c r="AB258" s="2" t="str">
        <f t="shared" ref="AB258:AB321" si="118">LEFT(Z258,AA258-1)</f>
        <v/>
      </c>
      <c r="AC258" s="2" t="str">
        <f t="shared" ref="AC258:AC321" si="119">MID(Z258,AA258+1,1000)</f>
        <v>;;;</v>
      </c>
      <c r="AD258" s="2"/>
      <c r="AE258" s="2"/>
      <c r="AF258" s="2"/>
      <c r="AG258" s="2"/>
    </row>
    <row r="259" spans="1:33">
      <c r="A259" s="2">
        <v>258</v>
      </c>
      <c r="B259" s="61">
        <f t="shared" si="96"/>
        <v>44819</v>
      </c>
      <c r="C259" s="2">
        <f t="shared" si="97"/>
        <v>15</v>
      </c>
      <c r="D259" s="2">
        <f t="shared" si="98"/>
        <v>36</v>
      </c>
      <c r="E259" s="2" cm="1">
        <f t="array" ref="E259">INDEX(Kalender,C259,D259)</f>
        <v>37</v>
      </c>
      <c r="F259" s="2">
        <f>COUNTIF(E$2:E259,E259)-1</f>
        <v>5</v>
      </c>
      <c r="G259" s="2" t="str" cm="1">
        <f t="array" ref="G259">IF(YEAR(B259)=N('Kalender-Kehrwoche'!$D$7),INDEX(Person,E259,1),"")&amp;";;;;;;;"</f>
        <v>Ingolf; Matys; Tel.: 0761; 881 4402;;;;;;;</v>
      </c>
      <c r="H259" s="2" t="str" cm="1">
        <f t="array" ref="H259">TRIM(IFERROR(INDEX(J259:AC259,1,F259*3+1),""))&amp;" "</f>
        <v xml:space="preserve"> </v>
      </c>
      <c r="I259" s="2">
        <f t="shared" si="99"/>
        <v>7</v>
      </c>
      <c r="J259" s="2" t="str">
        <f t="shared" si="100"/>
        <v>Ingolf</v>
      </c>
      <c r="K259" s="2" t="str">
        <f t="shared" si="101"/>
        <v xml:space="preserve"> Matys; Tel.: 0761; 881 4402;;;;;;;</v>
      </c>
      <c r="L259" s="2">
        <f t="shared" si="102"/>
        <v>7</v>
      </c>
      <c r="M259" s="2" t="str">
        <f t="shared" si="103"/>
        <v xml:space="preserve"> Matys</v>
      </c>
      <c r="N259" s="2" t="str">
        <f t="shared" si="104"/>
        <v xml:space="preserve"> Tel.: 0761; 881 4402;;;;;;;</v>
      </c>
      <c r="O259" s="2">
        <f t="shared" si="105"/>
        <v>12</v>
      </c>
      <c r="P259" s="2" t="str">
        <f t="shared" si="106"/>
        <v xml:space="preserve"> Tel.: 0761</v>
      </c>
      <c r="Q259" s="2" t="str">
        <f t="shared" si="107"/>
        <v xml:space="preserve"> 881 4402;;;;;;;</v>
      </c>
      <c r="R259" s="2">
        <f t="shared" si="108"/>
        <v>10</v>
      </c>
      <c r="S259" s="2" t="str">
        <f t="shared" si="109"/>
        <v xml:space="preserve"> 881 4402</v>
      </c>
      <c r="T259" s="2" t="str">
        <f t="shared" si="110"/>
        <v>;;;;;;</v>
      </c>
      <c r="U259" s="2">
        <f t="shared" si="111"/>
        <v>1</v>
      </c>
      <c r="V259" s="2" t="str">
        <f t="shared" si="112"/>
        <v/>
      </c>
      <c r="W259" s="2" t="str">
        <f t="shared" si="113"/>
        <v>;;;;;</v>
      </c>
      <c r="X259" s="2">
        <f t="shared" si="114"/>
        <v>1</v>
      </c>
      <c r="Y259" s="2" t="str">
        <f t="shared" si="115"/>
        <v/>
      </c>
      <c r="Z259" s="2" t="str">
        <f t="shared" si="116"/>
        <v>;;;;</v>
      </c>
      <c r="AA259" s="2">
        <f t="shared" si="117"/>
        <v>1</v>
      </c>
      <c r="AB259" s="2" t="str">
        <f t="shared" si="118"/>
        <v/>
      </c>
      <c r="AC259" s="2" t="str">
        <f t="shared" si="119"/>
        <v>;;;</v>
      </c>
      <c r="AD259" s="2"/>
      <c r="AE259" s="2"/>
      <c r="AF259" s="2"/>
      <c r="AG259" s="2"/>
    </row>
    <row r="260" spans="1:33">
      <c r="A260" s="2">
        <v>259</v>
      </c>
      <c r="B260" s="61">
        <f t="shared" si="96"/>
        <v>44820</v>
      </c>
      <c r="C260" s="2">
        <f t="shared" si="97"/>
        <v>16</v>
      </c>
      <c r="D260" s="2">
        <f t="shared" si="98"/>
        <v>36</v>
      </c>
      <c r="E260" s="2" cm="1">
        <f t="array" ref="E260">INDEX(Kalender,C260,D260)</f>
        <v>37</v>
      </c>
      <c r="F260" s="2">
        <f>COUNTIF(E$2:E260,E260)-1</f>
        <v>6</v>
      </c>
      <c r="G260" s="2" t="str" cm="1">
        <f t="array" ref="G260">IF(YEAR(B260)=N('Kalender-Kehrwoche'!$D$7),INDEX(Person,E260,1),"")&amp;";;;;;;;"</f>
        <v>Ingolf; Matys; Tel.: 0761; 881 4402;;;;;;;</v>
      </c>
      <c r="H260" s="2" t="str" cm="1">
        <f t="array" ref="H260">TRIM(IFERROR(INDEX(J260:AC260,1,F260*3+1),""))&amp;" "</f>
        <v xml:space="preserve"> </v>
      </c>
      <c r="I260" s="2">
        <f t="shared" si="99"/>
        <v>7</v>
      </c>
      <c r="J260" s="2" t="str">
        <f t="shared" si="100"/>
        <v>Ingolf</v>
      </c>
      <c r="K260" s="2" t="str">
        <f t="shared" si="101"/>
        <v xml:space="preserve"> Matys; Tel.: 0761; 881 4402;;;;;;;</v>
      </c>
      <c r="L260" s="2">
        <f t="shared" si="102"/>
        <v>7</v>
      </c>
      <c r="M260" s="2" t="str">
        <f t="shared" si="103"/>
        <v xml:space="preserve"> Matys</v>
      </c>
      <c r="N260" s="2" t="str">
        <f t="shared" si="104"/>
        <v xml:space="preserve"> Tel.: 0761; 881 4402;;;;;;;</v>
      </c>
      <c r="O260" s="2">
        <f t="shared" si="105"/>
        <v>12</v>
      </c>
      <c r="P260" s="2" t="str">
        <f t="shared" si="106"/>
        <v xml:space="preserve"> Tel.: 0761</v>
      </c>
      <c r="Q260" s="2" t="str">
        <f t="shared" si="107"/>
        <v xml:space="preserve"> 881 4402;;;;;;;</v>
      </c>
      <c r="R260" s="2">
        <f t="shared" si="108"/>
        <v>10</v>
      </c>
      <c r="S260" s="2" t="str">
        <f t="shared" si="109"/>
        <v xml:space="preserve"> 881 4402</v>
      </c>
      <c r="T260" s="2" t="str">
        <f t="shared" si="110"/>
        <v>;;;;;;</v>
      </c>
      <c r="U260" s="2">
        <f t="shared" si="111"/>
        <v>1</v>
      </c>
      <c r="V260" s="2" t="str">
        <f t="shared" si="112"/>
        <v/>
      </c>
      <c r="W260" s="2" t="str">
        <f t="shared" si="113"/>
        <v>;;;;;</v>
      </c>
      <c r="X260" s="2">
        <f t="shared" si="114"/>
        <v>1</v>
      </c>
      <c r="Y260" s="2" t="str">
        <f t="shared" si="115"/>
        <v/>
      </c>
      <c r="Z260" s="2" t="str">
        <f t="shared" si="116"/>
        <v>;;;;</v>
      </c>
      <c r="AA260" s="2">
        <f t="shared" si="117"/>
        <v>1</v>
      </c>
      <c r="AB260" s="2" t="str">
        <f t="shared" si="118"/>
        <v/>
      </c>
      <c r="AC260" s="2" t="str">
        <f t="shared" si="119"/>
        <v>;;;</v>
      </c>
      <c r="AD260" s="2"/>
      <c r="AE260" s="2"/>
      <c r="AF260" s="2"/>
      <c r="AG260" s="2"/>
    </row>
    <row r="261" spans="1:33">
      <c r="A261" s="2">
        <v>260</v>
      </c>
      <c r="B261" s="61">
        <f t="shared" si="96"/>
        <v>44821</v>
      </c>
      <c r="C261" s="2">
        <f t="shared" si="97"/>
        <v>17</v>
      </c>
      <c r="D261" s="2">
        <f t="shared" si="98"/>
        <v>36</v>
      </c>
      <c r="E261" s="2" cm="1">
        <f t="array" ref="E261">INDEX(Kalender,C261,D261)</f>
        <v>38</v>
      </c>
      <c r="F261" s="2">
        <f>COUNTIF(E$2:E261,E261)-1</f>
        <v>0</v>
      </c>
      <c r="G261" s="2" t="str" cm="1">
        <f t="array" ref="G261">IF(YEAR(B261)=N('Kalender-Kehrwoche'!$D$7),INDEX(Person,E261,1),"")&amp;";;;;;;;"</f>
        <v>Wohnung 3; Dritter; mal;sehen;;;;;;;</v>
      </c>
      <c r="H261" s="2" t="str" cm="1">
        <f t="array" ref="H261">TRIM(IFERROR(INDEX(J261:AC261,1,F261*3+1),""))&amp;" "</f>
        <v xml:space="preserve">Wohnung 3 </v>
      </c>
      <c r="I261" s="2">
        <f t="shared" si="99"/>
        <v>10</v>
      </c>
      <c r="J261" s="2" t="str">
        <f t="shared" si="100"/>
        <v>Wohnung 3</v>
      </c>
      <c r="K261" s="2" t="str">
        <f t="shared" si="101"/>
        <v xml:space="preserve"> Dritter; mal;sehen;;;;;;;</v>
      </c>
      <c r="L261" s="2">
        <f t="shared" si="102"/>
        <v>9</v>
      </c>
      <c r="M261" s="2" t="str">
        <f t="shared" si="103"/>
        <v xml:space="preserve"> Dritter</v>
      </c>
      <c r="N261" s="2" t="str">
        <f t="shared" si="104"/>
        <v xml:space="preserve"> mal;sehen;;;;;;;</v>
      </c>
      <c r="O261" s="2">
        <f t="shared" si="105"/>
        <v>5</v>
      </c>
      <c r="P261" s="2" t="str">
        <f t="shared" si="106"/>
        <v xml:space="preserve"> mal</v>
      </c>
      <c r="Q261" s="2" t="str">
        <f t="shared" si="107"/>
        <v>sehen;;;;;;;</v>
      </c>
      <c r="R261" s="2">
        <f t="shared" si="108"/>
        <v>6</v>
      </c>
      <c r="S261" s="2" t="str">
        <f t="shared" si="109"/>
        <v>sehen</v>
      </c>
      <c r="T261" s="2" t="str">
        <f t="shared" si="110"/>
        <v>;;;;;;</v>
      </c>
      <c r="U261" s="2">
        <f t="shared" si="111"/>
        <v>1</v>
      </c>
      <c r="V261" s="2" t="str">
        <f t="shared" si="112"/>
        <v/>
      </c>
      <c r="W261" s="2" t="str">
        <f t="shared" si="113"/>
        <v>;;;;;</v>
      </c>
      <c r="X261" s="2">
        <f t="shared" si="114"/>
        <v>1</v>
      </c>
      <c r="Y261" s="2" t="str">
        <f t="shared" si="115"/>
        <v/>
      </c>
      <c r="Z261" s="2" t="str">
        <f t="shared" si="116"/>
        <v>;;;;</v>
      </c>
      <c r="AA261" s="2">
        <f t="shared" si="117"/>
        <v>1</v>
      </c>
      <c r="AB261" s="2" t="str">
        <f t="shared" si="118"/>
        <v/>
      </c>
      <c r="AC261" s="2" t="str">
        <f t="shared" si="119"/>
        <v>;;;</v>
      </c>
      <c r="AD261" s="2"/>
      <c r="AE261" s="2"/>
      <c r="AF261" s="2"/>
      <c r="AG261" s="2"/>
    </row>
    <row r="262" spans="1:33">
      <c r="A262" s="2">
        <v>261</v>
      </c>
      <c r="B262" s="61">
        <f t="shared" si="96"/>
        <v>44822</v>
      </c>
      <c r="C262" s="2">
        <f t="shared" si="97"/>
        <v>18</v>
      </c>
      <c r="D262" s="2">
        <f t="shared" si="98"/>
        <v>36</v>
      </c>
      <c r="E262" s="2" cm="1">
        <f t="array" ref="E262">INDEX(Kalender,C262,D262)</f>
        <v>38</v>
      </c>
      <c r="F262" s="2">
        <f>COUNTIF(E$2:E262,E262)-1</f>
        <v>1</v>
      </c>
      <c r="G262" s="2" t="str" cm="1">
        <f t="array" ref="G262">IF(YEAR(B262)=N('Kalender-Kehrwoche'!$D$7),INDEX(Person,E262,1),"")&amp;";;;;;;;"</f>
        <v>Wohnung 3; Dritter; mal;sehen;;;;;;;</v>
      </c>
      <c r="H262" s="2" t="str" cm="1">
        <f t="array" ref="H262">TRIM(IFERROR(INDEX(J262:AC262,1,F262*3+1),""))&amp;" "</f>
        <v xml:space="preserve">Dritter </v>
      </c>
      <c r="I262" s="2">
        <f t="shared" si="99"/>
        <v>10</v>
      </c>
      <c r="J262" s="2" t="str">
        <f t="shared" si="100"/>
        <v>Wohnung 3</v>
      </c>
      <c r="K262" s="2" t="str">
        <f t="shared" si="101"/>
        <v xml:space="preserve"> Dritter; mal;sehen;;;;;;;</v>
      </c>
      <c r="L262" s="2">
        <f t="shared" si="102"/>
        <v>9</v>
      </c>
      <c r="M262" s="2" t="str">
        <f t="shared" si="103"/>
        <v xml:space="preserve"> Dritter</v>
      </c>
      <c r="N262" s="2" t="str">
        <f t="shared" si="104"/>
        <v xml:space="preserve"> mal;sehen;;;;;;;</v>
      </c>
      <c r="O262" s="2">
        <f t="shared" si="105"/>
        <v>5</v>
      </c>
      <c r="P262" s="2" t="str">
        <f t="shared" si="106"/>
        <v xml:space="preserve"> mal</v>
      </c>
      <c r="Q262" s="2" t="str">
        <f t="shared" si="107"/>
        <v>sehen;;;;;;;</v>
      </c>
      <c r="R262" s="2">
        <f t="shared" si="108"/>
        <v>6</v>
      </c>
      <c r="S262" s="2" t="str">
        <f t="shared" si="109"/>
        <v>sehen</v>
      </c>
      <c r="T262" s="2" t="str">
        <f t="shared" si="110"/>
        <v>;;;;;;</v>
      </c>
      <c r="U262" s="2">
        <f t="shared" si="111"/>
        <v>1</v>
      </c>
      <c r="V262" s="2" t="str">
        <f t="shared" si="112"/>
        <v/>
      </c>
      <c r="W262" s="2" t="str">
        <f t="shared" si="113"/>
        <v>;;;;;</v>
      </c>
      <c r="X262" s="2">
        <f t="shared" si="114"/>
        <v>1</v>
      </c>
      <c r="Y262" s="2" t="str">
        <f t="shared" si="115"/>
        <v/>
      </c>
      <c r="Z262" s="2" t="str">
        <f t="shared" si="116"/>
        <v>;;;;</v>
      </c>
      <c r="AA262" s="2">
        <f t="shared" si="117"/>
        <v>1</v>
      </c>
      <c r="AB262" s="2" t="str">
        <f t="shared" si="118"/>
        <v/>
      </c>
      <c r="AC262" s="2" t="str">
        <f t="shared" si="119"/>
        <v>;;;</v>
      </c>
      <c r="AD262" s="2"/>
      <c r="AE262" s="2"/>
      <c r="AF262" s="2"/>
      <c r="AG262" s="2"/>
    </row>
    <row r="263" spans="1:33">
      <c r="A263" s="2">
        <v>262</v>
      </c>
      <c r="B263" s="61">
        <f t="shared" si="96"/>
        <v>44823</v>
      </c>
      <c r="C263" s="2">
        <f t="shared" si="97"/>
        <v>19</v>
      </c>
      <c r="D263" s="2">
        <f t="shared" si="98"/>
        <v>36</v>
      </c>
      <c r="E263" s="2" cm="1">
        <f t="array" ref="E263">INDEX(Kalender,C263,D263)</f>
        <v>38</v>
      </c>
      <c r="F263" s="2">
        <f>COUNTIF(E$2:E263,E263)-1</f>
        <v>2</v>
      </c>
      <c r="G263" s="2" t="str" cm="1">
        <f t="array" ref="G263">IF(YEAR(B263)=N('Kalender-Kehrwoche'!$D$7),INDEX(Person,E263,1),"")&amp;";;;;;;;"</f>
        <v>Wohnung 3; Dritter; mal;sehen;;;;;;;</v>
      </c>
      <c r="H263" s="2" t="str" cm="1">
        <f t="array" ref="H263">TRIM(IFERROR(INDEX(J263:AC263,1,F263*3+1),""))&amp;" "</f>
        <v xml:space="preserve">mal </v>
      </c>
      <c r="I263" s="2">
        <f t="shared" si="99"/>
        <v>10</v>
      </c>
      <c r="J263" s="2" t="str">
        <f t="shared" si="100"/>
        <v>Wohnung 3</v>
      </c>
      <c r="K263" s="2" t="str">
        <f t="shared" si="101"/>
        <v xml:space="preserve"> Dritter; mal;sehen;;;;;;;</v>
      </c>
      <c r="L263" s="2">
        <f t="shared" si="102"/>
        <v>9</v>
      </c>
      <c r="M263" s="2" t="str">
        <f t="shared" si="103"/>
        <v xml:space="preserve"> Dritter</v>
      </c>
      <c r="N263" s="2" t="str">
        <f t="shared" si="104"/>
        <v xml:space="preserve"> mal;sehen;;;;;;;</v>
      </c>
      <c r="O263" s="2">
        <f t="shared" si="105"/>
        <v>5</v>
      </c>
      <c r="P263" s="2" t="str">
        <f t="shared" si="106"/>
        <v xml:space="preserve"> mal</v>
      </c>
      <c r="Q263" s="2" t="str">
        <f t="shared" si="107"/>
        <v>sehen;;;;;;;</v>
      </c>
      <c r="R263" s="2">
        <f t="shared" si="108"/>
        <v>6</v>
      </c>
      <c r="S263" s="2" t="str">
        <f t="shared" si="109"/>
        <v>sehen</v>
      </c>
      <c r="T263" s="2" t="str">
        <f t="shared" si="110"/>
        <v>;;;;;;</v>
      </c>
      <c r="U263" s="2">
        <f t="shared" si="111"/>
        <v>1</v>
      </c>
      <c r="V263" s="2" t="str">
        <f t="shared" si="112"/>
        <v/>
      </c>
      <c r="W263" s="2" t="str">
        <f t="shared" si="113"/>
        <v>;;;;;</v>
      </c>
      <c r="X263" s="2">
        <f t="shared" si="114"/>
        <v>1</v>
      </c>
      <c r="Y263" s="2" t="str">
        <f t="shared" si="115"/>
        <v/>
      </c>
      <c r="Z263" s="2" t="str">
        <f t="shared" si="116"/>
        <v>;;;;</v>
      </c>
      <c r="AA263" s="2">
        <f t="shared" si="117"/>
        <v>1</v>
      </c>
      <c r="AB263" s="2" t="str">
        <f t="shared" si="118"/>
        <v/>
      </c>
      <c r="AC263" s="2" t="str">
        <f t="shared" si="119"/>
        <v>;;;</v>
      </c>
      <c r="AD263" s="2"/>
      <c r="AE263" s="2"/>
      <c r="AF263" s="2"/>
      <c r="AG263" s="2"/>
    </row>
    <row r="264" spans="1:33">
      <c r="A264" s="2">
        <v>263</v>
      </c>
      <c r="B264" s="61">
        <f t="shared" si="96"/>
        <v>44824</v>
      </c>
      <c r="C264" s="2">
        <f t="shared" si="97"/>
        <v>20</v>
      </c>
      <c r="D264" s="2">
        <f t="shared" si="98"/>
        <v>36</v>
      </c>
      <c r="E264" s="2" cm="1">
        <f t="array" ref="E264">INDEX(Kalender,C264,D264)</f>
        <v>38</v>
      </c>
      <c r="F264" s="2">
        <f>COUNTIF(E$2:E264,E264)-1</f>
        <v>3</v>
      </c>
      <c r="G264" s="2" t="str" cm="1">
        <f t="array" ref="G264">IF(YEAR(B264)=N('Kalender-Kehrwoche'!$D$7),INDEX(Person,E264,1),"")&amp;";;;;;;;"</f>
        <v>Wohnung 3; Dritter; mal;sehen;;;;;;;</v>
      </c>
      <c r="H264" s="2" t="str" cm="1">
        <f t="array" ref="H264">TRIM(IFERROR(INDEX(J264:AC264,1,F264*3+1),""))&amp;" "</f>
        <v xml:space="preserve">sehen </v>
      </c>
      <c r="I264" s="2">
        <f t="shared" si="99"/>
        <v>10</v>
      </c>
      <c r="J264" s="2" t="str">
        <f t="shared" si="100"/>
        <v>Wohnung 3</v>
      </c>
      <c r="K264" s="2" t="str">
        <f t="shared" si="101"/>
        <v xml:space="preserve"> Dritter; mal;sehen;;;;;;;</v>
      </c>
      <c r="L264" s="2">
        <f t="shared" si="102"/>
        <v>9</v>
      </c>
      <c r="M264" s="2" t="str">
        <f t="shared" si="103"/>
        <v xml:space="preserve"> Dritter</v>
      </c>
      <c r="N264" s="2" t="str">
        <f t="shared" si="104"/>
        <v xml:space="preserve"> mal;sehen;;;;;;;</v>
      </c>
      <c r="O264" s="2">
        <f t="shared" si="105"/>
        <v>5</v>
      </c>
      <c r="P264" s="2" t="str">
        <f t="shared" si="106"/>
        <v xml:space="preserve"> mal</v>
      </c>
      <c r="Q264" s="2" t="str">
        <f t="shared" si="107"/>
        <v>sehen;;;;;;;</v>
      </c>
      <c r="R264" s="2">
        <f t="shared" si="108"/>
        <v>6</v>
      </c>
      <c r="S264" s="2" t="str">
        <f t="shared" si="109"/>
        <v>sehen</v>
      </c>
      <c r="T264" s="2" t="str">
        <f t="shared" si="110"/>
        <v>;;;;;;</v>
      </c>
      <c r="U264" s="2">
        <f t="shared" si="111"/>
        <v>1</v>
      </c>
      <c r="V264" s="2" t="str">
        <f t="shared" si="112"/>
        <v/>
      </c>
      <c r="W264" s="2" t="str">
        <f t="shared" si="113"/>
        <v>;;;;;</v>
      </c>
      <c r="X264" s="2">
        <f t="shared" si="114"/>
        <v>1</v>
      </c>
      <c r="Y264" s="2" t="str">
        <f t="shared" si="115"/>
        <v/>
      </c>
      <c r="Z264" s="2" t="str">
        <f t="shared" si="116"/>
        <v>;;;;</v>
      </c>
      <c r="AA264" s="2">
        <f t="shared" si="117"/>
        <v>1</v>
      </c>
      <c r="AB264" s="2" t="str">
        <f t="shared" si="118"/>
        <v/>
      </c>
      <c r="AC264" s="2" t="str">
        <f t="shared" si="119"/>
        <v>;;;</v>
      </c>
      <c r="AD264" s="2"/>
      <c r="AE264" s="2"/>
      <c r="AF264" s="2"/>
      <c r="AG264" s="2"/>
    </row>
    <row r="265" spans="1:33">
      <c r="A265" s="2">
        <v>264</v>
      </c>
      <c r="B265" s="61">
        <f t="shared" si="96"/>
        <v>44825</v>
      </c>
      <c r="C265" s="2">
        <f t="shared" si="97"/>
        <v>21</v>
      </c>
      <c r="D265" s="2">
        <f t="shared" si="98"/>
        <v>36</v>
      </c>
      <c r="E265" s="2" cm="1">
        <f t="array" ref="E265">INDEX(Kalender,C265,D265)</f>
        <v>38</v>
      </c>
      <c r="F265" s="2">
        <f>COUNTIF(E$2:E265,E265)-1</f>
        <v>4</v>
      </c>
      <c r="G265" s="2" t="str" cm="1">
        <f t="array" ref="G265">IF(YEAR(B265)=N('Kalender-Kehrwoche'!$D$7),INDEX(Person,E265,1),"")&amp;";;;;;;;"</f>
        <v>Wohnung 3; Dritter; mal;sehen;;;;;;;</v>
      </c>
      <c r="H265" s="2" t="str" cm="1">
        <f t="array" ref="H265">TRIM(IFERROR(INDEX(J265:AC265,1,F265*3+1),""))&amp;" "</f>
        <v xml:space="preserve"> </v>
      </c>
      <c r="I265" s="2">
        <f t="shared" si="99"/>
        <v>10</v>
      </c>
      <c r="J265" s="2" t="str">
        <f t="shared" si="100"/>
        <v>Wohnung 3</v>
      </c>
      <c r="K265" s="2" t="str">
        <f t="shared" si="101"/>
        <v xml:space="preserve"> Dritter; mal;sehen;;;;;;;</v>
      </c>
      <c r="L265" s="2">
        <f t="shared" si="102"/>
        <v>9</v>
      </c>
      <c r="M265" s="2" t="str">
        <f t="shared" si="103"/>
        <v xml:space="preserve"> Dritter</v>
      </c>
      <c r="N265" s="2" t="str">
        <f t="shared" si="104"/>
        <v xml:space="preserve"> mal;sehen;;;;;;;</v>
      </c>
      <c r="O265" s="2">
        <f t="shared" si="105"/>
        <v>5</v>
      </c>
      <c r="P265" s="2" t="str">
        <f t="shared" si="106"/>
        <v xml:space="preserve"> mal</v>
      </c>
      <c r="Q265" s="2" t="str">
        <f t="shared" si="107"/>
        <v>sehen;;;;;;;</v>
      </c>
      <c r="R265" s="2">
        <f t="shared" si="108"/>
        <v>6</v>
      </c>
      <c r="S265" s="2" t="str">
        <f t="shared" si="109"/>
        <v>sehen</v>
      </c>
      <c r="T265" s="2" t="str">
        <f t="shared" si="110"/>
        <v>;;;;;;</v>
      </c>
      <c r="U265" s="2">
        <f t="shared" si="111"/>
        <v>1</v>
      </c>
      <c r="V265" s="2" t="str">
        <f t="shared" si="112"/>
        <v/>
      </c>
      <c r="W265" s="2" t="str">
        <f t="shared" si="113"/>
        <v>;;;;;</v>
      </c>
      <c r="X265" s="2">
        <f t="shared" si="114"/>
        <v>1</v>
      </c>
      <c r="Y265" s="2" t="str">
        <f t="shared" si="115"/>
        <v/>
      </c>
      <c r="Z265" s="2" t="str">
        <f t="shared" si="116"/>
        <v>;;;;</v>
      </c>
      <c r="AA265" s="2">
        <f t="shared" si="117"/>
        <v>1</v>
      </c>
      <c r="AB265" s="2" t="str">
        <f t="shared" si="118"/>
        <v/>
      </c>
      <c r="AC265" s="2" t="str">
        <f t="shared" si="119"/>
        <v>;;;</v>
      </c>
      <c r="AD265" s="2"/>
      <c r="AE265" s="2"/>
      <c r="AF265" s="2"/>
      <c r="AG265" s="2"/>
    </row>
    <row r="266" spans="1:33">
      <c r="A266" s="2">
        <v>265</v>
      </c>
      <c r="B266" s="61">
        <f t="shared" si="96"/>
        <v>44826</v>
      </c>
      <c r="C266" s="2">
        <f t="shared" si="97"/>
        <v>22</v>
      </c>
      <c r="D266" s="2">
        <f t="shared" si="98"/>
        <v>36</v>
      </c>
      <c r="E266" s="2" cm="1">
        <f t="array" ref="E266">INDEX(Kalender,C266,D266)</f>
        <v>38</v>
      </c>
      <c r="F266" s="2">
        <f>COUNTIF(E$2:E266,E266)-1</f>
        <v>5</v>
      </c>
      <c r="G266" s="2" t="str" cm="1">
        <f t="array" ref="G266">IF(YEAR(B266)=N('Kalender-Kehrwoche'!$D$7),INDEX(Person,E266,1),"")&amp;";;;;;;;"</f>
        <v>Wohnung 3; Dritter; mal;sehen;;;;;;;</v>
      </c>
      <c r="H266" s="2" t="str" cm="1">
        <f t="array" ref="H266">TRIM(IFERROR(INDEX(J266:AC266,1,F266*3+1),""))&amp;" "</f>
        <v xml:space="preserve"> </v>
      </c>
      <c r="I266" s="2">
        <f t="shared" si="99"/>
        <v>10</v>
      </c>
      <c r="J266" s="2" t="str">
        <f t="shared" si="100"/>
        <v>Wohnung 3</v>
      </c>
      <c r="K266" s="2" t="str">
        <f t="shared" si="101"/>
        <v xml:space="preserve"> Dritter; mal;sehen;;;;;;;</v>
      </c>
      <c r="L266" s="2">
        <f t="shared" si="102"/>
        <v>9</v>
      </c>
      <c r="M266" s="2" t="str">
        <f t="shared" si="103"/>
        <v xml:space="preserve"> Dritter</v>
      </c>
      <c r="N266" s="2" t="str">
        <f t="shared" si="104"/>
        <v xml:space="preserve"> mal;sehen;;;;;;;</v>
      </c>
      <c r="O266" s="2">
        <f t="shared" si="105"/>
        <v>5</v>
      </c>
      <c r="P266" s="2" t="str">
        <f t="shared" si="106"/>
        <v xml:space="preserve"> mal</v>
      </c>
      <c r="Q266" s="2" t="str">
        <f t="shared" si="107"/>
        <v>sehen;;;;;;;</v>
      </c>
      <c r="R266" s="2">
        <f t="shared" si="108"/>
        <v>6</v>
      </c>
      <c r="S266" s="2" t="str">
        <f t="shared" si="109"/>
        <v>sehen</v>
      </c>
      <c r="T266" s="2" t="str">
        <f t="shared" si="110"/>
        <v>;;;;;;</v>
      </c>
      <c r="U266" s="2">
        <f t="shared" si="111"/>
        <v>1</v>
      </c>
      <c r="V266" s="2" t="str">
        <f t="shared" si="112"/>
        <v/>
      </c>
      <c r="W266" s="2" t="str">
        <f t="shared" si="113"/>
        <v>;;;;;</v>
      </c>
      <c r="X266" s="2">
        <f t="shared" si="114"/>
        <v>1</v>
      </c>
      <c r="Y266" s="2" t="str">
        <f t="shared" si="115"/>
        <v/>
      </c>
      <c r="Z266" s="2" t="str">
        <f t="shared" si="116"/>
        <v>;;;;</v>
      </c>
      <c r="AA266" s="2">
        <f t="shared" si="117"/>
        <v>1</v>
      </c>
      <c r="AB266" s="2" t="str">
        <f t="shared" si="118"/>
        <v/>
      </c>
      <c r="AC266" s="2" t="str">
        <f t="shared" si="119"/>
        <v>;;;</v>
      </c>
      <c r="AD266" s="2"/>
      <c r="AE266" s="2"/>
      <c r="AF266" s="2"/>
      <c r="AG266" s="2"/>
    </row>
    <row r="267" spans="1:33">
      <c r="A267" s="2">
        <v>266</v>
      </c>
      <c r="B267" s="61">
        <f t="shared" si="96"/>
        <v>44827</v>
      </c>
      <c r="C267" s="2">
        <f t="shared" si="97"/>
        <v>23</v>
      </c>
      <c r="D267" s="2">
        <f t="shared" si="98"/>
        <v>36</v>
      </c>
      <c r="E267" s="2" cm="1">
        <f t="array" ref="E267">INDEX(Kalender,C267,D267)</f>
        <v>38</v>
      </c>
      <c r="F267" s="2">
        <f>COUNTIF(E$2:E267,E267)-1</f>
        <v>6</v>
      </c>
      <c r="G267" s="2" t="str" cm="1">
        <f t="array" ref="G267">IF(YEAR(B267)=N('Kalender-Kehrwoche'!$D$7),INDEX(Person,E267,1),"")&amp;";;;;;;;"</f>
        <v>Wohnung 3; Dritter; mal;sehen;;;;;;;</v>
      </c>
      <c r="H267" s="2" t="str" cm="1">
        <f t="array" ref="H267">TRIM(IFERROR(INDEX(J267:AC267,1,F267*3+1),""))&amp;" "</f>
        <v xml:space="preserve"> </v>
      </c>
      <c r="I267" s="2">
        <f t="shared" si="99"/>
        <v>10</v>
      </c>
      <c r="J267" s="2" t="str">
        <f t="shared" si="100"/>
        <v>Wohnung 3</v>
      </c>
      <c r="K267" s="2" t="str">
        <f t="shared" si="101"/>
        <v xml:space="preserve"> Dritter; mal;sehen;;;;;;;</v>
      </c>
      <c r="L267" s="2">
        <f t="shared" si="102"/>
        <v>9</v>
      </c>
      <c r="M267" s="2" t="str">
        <f t="shared" si="103"/>
        <v xml:space="preserve"> Dritter</v>
      </c>
      <c r="N267" s="2" t="str">
        <f t="shared" si="104"/>
        <v xml:space="preserve"> mal;sehen;;;;;;;</v>
      </c>
      <c r="O267" s="2">
        <f t="shared" si="105"/>
        <v>5</v>
      </c>
      <c r="P267" s="2" t="str">
        <f t="shared" si="106"/>
        <v xml:space="preserve"> mal</v>
      </c>
      <c r="Q267" s="2" t="str">
        <f t="shared" si="107"/>
        <v>sehen;;;;;;;</v>
      </c>
      <c r="R267" s="2">
        <f t="shared" si="108"/>
        <v>6</v>
      </c>
      <c r="S267" s="2" t="str">
        <f t="shared" si="109"/>
        <v>sehen</v>
      </c>
      <c r="T267" s="2" t="str">
        <f t="shared" si="110"/>
        <v>;;;;;;</v>
      </c>
      <c r="U267" s="2">
        <f t="shared" si="111"/>
        <v>1</v>
      </c>
      <c r="V267" s="2" t="str">
        <f t="shared" si="112"/>
        <v/>
      </c>
      <c r="W267" s="2" t="str">
        <f t="shared" si="113"/>
        <v>;;;;;</v>
      </c>
      <c r="X267" s="2">
        <f t="shared" si="114"/>
        <v>1</v>
      </c>
      <c r="Y267" s="2" t="str">
        <f t="shared" si="115"/>
        <v/>
      </c>
      <c r="Z267" s="2" t="str">
        <f t="shared" si="116"/>
        <v>;;;;</v>
      </c>
      <c r="AA267" s="2">
        <f t="shared" si="117"/>
        <v>1</v>
      </c>
      <c r="AB267" s="2" t="str">
        <f t="shared" si="118"/>
        <v/>
      </c>
      <c r="AC267" s="2" t="str">
        <f t="shared" si="119"/>
        <v>;;;</v>
      </c>
      <c r="AD267" s="2"/>
      <c r="AE267" s="2"/>
      <c r="AF267" s="2"/>
      <c r="AG267" s="2"/>
    </row>
    <row r="268" spans="1:33">
      <c r="A268" s="2">
        <v>267</v>
      </c>
      <c r="B268" s="61">
        <f t="shared" si="96"/>
        <v>44828</v>
      </c>
      <c r="C268" s="2">
        <f t="shared" si="97"/>
        <v>24</v>
      </c>
      <c r="D268" s="2">
        <f t="shared" si="98"/>
        <v>36</v>
      </c>
      <c r="E268" s="2" cm="1">
        <f t="array" ref="E268">INDEX(Kalender,C268,D268)</f>
        <v>39</v>
      </c>
      <c r="F268" s="2">
        <f>COUNTIF(E$2:E268,E268)-1</f>
        <v>0</v>
      </c>
      <c r="G268" s="2" t="str" cm="1">
        <f t="array" ref="G268">IF(YEAR(B268)=N('Kalender-Kehrwoche'!$D$7),INDEX(Person,E268,1),"")&amp;";;;;;;;"</f>
        <v>WHG-01; Thomann; Gerhard;;;;;;;</v>
      </c>
      <c r="H268" s="2" t="str" cm="1">
        <f t="array" ref="H268">TRIM(IFERROR(INDEX(J268:AC268,1,F268*3+1),""))&amp;" "</f>
        <v xml:space="preserve">WHG-01 </v>
      </c>
      <c r="I268" s="2">
        <f t="shared" si="99"/>
        <v>7</v>
      </c>
      <c r="J268" s="2" t="str">
        <f t="shared" si="100"/>
        <v>WHG-01</v>
      </c>
      <c r="K268" s="2" t="str">
        <f t="shared" si="101"/>
        <v xml:space="preserve"> Thomann; Gerhard;;;;;;;</v>
      </c>
      <c r="L268" s="2">
        <f t="shared" si="102"/>
        <v>9</v>
      </c>
      <c r="M268" s="2" t="str">
        <f t="shared" si="103"/>
        <v xml:space="preserve"> Thomann</v>
      </c>
      <c r="N268" s="2" t="str">
        <f t="shared" si="104"/>
        <v xml:space="preserve"> Gerhard;;;;;;;</v>
      </c>
      <c r="O268" s="2">
        <f t="shared" si="105"/>
        <v>9</v>
      </c>
      <c r="P268" s="2" t="str">
        <f t="shared" si="106"/>
        <v xml:space="preserve"> Gerhard</v>
      </c>
      <c r="Q268" s="2" t="str">
        <f t="shared" si="107"/>
        <v>;;;;;;</v>
      </c>
      <c r="R268" s="2">
        <f t="shared" si="108"/>
        <v>1</v>
      </c>
      <c r="S268" s="2" t="str">
        <f t="shared" si="109"/>
        <v/>
      </c>
      <c r="T268" s="2" t="str">
        <f t="shared" si="110"/>
        <v>;;;;;</v>
      </c>
      <c r="U268" s="2">
        <f t="shared" si="111"/>
        <v>1</v>
      </c>
      <c r="V268" s="2" t="str">
        <f t="shared" si="112"/>
        <v/>
      </c>
      <c r="W268" s="2" t="str">
        <f t="shared" si="113"/>
        <v>;;;;</v>
      </c>
      <c r="X268" s="2">
        <f t="shared" si="114"/>
        <v>1</v>
      </c>
      <c r="Y268" s="2" t="str">
        <f t="shared" si="115"/>
        <v/>
      </c>
      <c r="Z268" s="2" t="str">
        <f t="shared" si="116"/>
        <v>;;;</v>
      </c>
      <c r="AA268" s="2">
        <f t="shared" si="117"/>
        <v>1</v>
      </c>
      <c r="AB268" s="2" t="str">
        <f t="shared" si="118"/>
        <v/>
      </c>
      <c r="AC268" s="2" t="str">
        <f t="shared" si="119"/>
        <v>;;</v>
      </c>
      <c r="AD268" s="2"/>
      <c r="AE268" s="2"/>
      <c r="AF268" s="2"/>
      <c r="AG268" s="2"/>
    </row>
    <row r="269" spans="1:33">
      <c r="A269" s="2">
        <v>268</v>
      </c>
      <c r="B269" s="61">
        <f t="shared" si="96"/>
        <v>44829</v>
      </c>
      <c r="C269" s="2">
        <f t="shared" si="97"/>
        <v>25</v>
      </c>
      <c r="D269" s="2">
        <f t="shared" si="98"/>
        <v>36</v>
      </c>
      <c r="E269" s="2" cm="1">
        <f t="array" ref="E269">INDEX(Kalender,C269,D269)</f>
        <v>39</v>
      </c>
      <c r="F269" s="2">
        <f>COUNTIF(E$2:E269,E269)-1</f>
        <v>1</v>
      </c>
      <c r="G269" s="2" t="str" cm="1">
        <f t="array" ref="G269">IF(YEAR(B269)=N('Kalender-Kehrwoche'!$D$7),INDEX(Person,E269,1),"")&amp;";;;;;;;"</f>
        <v>WHG-01; Thomann; Gerhard;;;;;;;</v>
      </c>
      <c r="H269" s="2" t="str" cm="1">
        <f t="array" ref="H269">TRIM(IFERROR(INDEX(J269:AC269,1,F269*3+1),""))&amp;" "</f>
        <v xml:space="preserve">Thomann </v>
      </c>
      <c r="I269" s="2">
        <f t="shared" si="99"/>
        <v>7</v>
      </c>
      <c r="J269" s="2" t="str">
        <f t="shared" si="100"/>
        <v>WHG-01</v>
      </c>
      <c r="K269" s="2" t="str">
        <f t="shared" si="101"/>
        <v xml:space="preserve"> Thomann; Gerhard;;;;;;;</v>
      </c>
      <c r="L269" s="2">
        <f t="shared" si="102"/>
        <v>9</v>
      </c>
      <c r="M269" s="2" t="str">
        <f t="shared" si="103"/>
        <v xml:space="preserve"> Thomann</v>
      </c>
      <c r="N269" s="2" t="str">
        <f t="shared" si="104"/>
        <v xml:space="preserve"> Gerhard;;;;;;;</v>
      </c>
      <c r="O269" s="2">
        <f t="shared" si="105"/>
        <v>9</v>
      </c>
      <c r="P269" s="2" t="str">
        <f t="shared" si="106"/>
        <v xml:space="preserve"> Gerhard</v>
      </c>
      <c r="Q269" s="2" t="str">
        <f t="shared" si="107"/>
        <v>;;;;;;</v>
      </c>
      <c r="R269" s="2">
        <f t="shared" si="108"/>
        <v>1</v>
      </c>
      <c r="S269" s="2" t="str">
        <f t="shared" si="109"/>
        <v/>
      </c>
      <c r="T269" s="2" t="str">
        <f t="shared" si="110"/>
        <v>;;;;;</v>
      </c>
      <c r="U269" s="2">
        <f t="shared" si="111"/>
        <v>1</v>
      </c>
      <c r="V269" s="2" t="str">
        <f t="shared" si="112"/>
        <v/>
      </c>
      <c r="W269" s="2" t="str">
        <f t="shared" si="113"/>
        <v>;;;;</v>
      </c>
      <c r="X269" s="2">
        <f t="shared" si="114"/>
        <v>1</v>
      </c>
      <c r="Y269" s="2" t="str">
        <f t="shared" si="115"/>
        <v/>
      </c>
      <c r="Z269" s="2" t="str">
        <f t="shared" si="116"/>
        <v>;;;</v>
      </c>
      <c r="AA269" s="2">
        <f t="shared" si="117"/>
        <v>1</v>
      </c>
      <c r="AB269" s="2" t="str">
        <f t="shared" si="118"/>
        <v/>
      </c>
      <c r="AC269" s="2" t="str">
        <f t="shared" si="119"/>
        <v>;;</v>
      </c>
      <c r="AD269" s="2"/>
      <c r="AE269" s="2"/>
      <c r="AF269" s="2"/>
      <c r="AG269" s="2"/>
    </row>
    <row r="270" spans="1:33">
      <c r="A270" s="2">
        <v>269</v>
      </c>
      <c r="B270" s="61">
        <f t="shared" si="96"/>
        <v>44830</v>
      </c>
      <c r="C270" s="2">
        <f t="shared" si="97"/>
        <v>26</v>
      </c>
      <c r="D270" s="2">
        <f t="shared" si="98"/>
        <v>36</v>
      </c>
      <c r="E270" s="2" cm="1">
        <f t="array" ref="E270">INDEX(Kalender,C270,D270)</f>
        <v>39</v>
      </c>
      <c r="F270" s="2">
        <f>COUNTIF(E$2:E270,E270)-1</f>
        <v>2</v>
      </c>
      <c r="G270" s="2" t="str" cm="1">
        <f t="array" ref="G270">IF(YEAR(B270)=N('Kalender-Kehrwoche'!$D$7),INDEX(Person,E270,1),"")&amp;";;;;;;;"</f>
        <v>WHG-01; Thomann; Gerhard;;;;;;;</v>
      </c>
      <c r="H270" s="2" t="str" cm="1">
        <f t="array" ref="H270">TRIM(IFERROR(INDEX(J270:AC270,1,F270*3+1),""))&amp;" "</f>
        <v xml:space="preserve">Gerhard </v>
      </c>
      <c r="I270" s="2">
        <f t="shared" si="99"/>
        <v>7</v>
      </c>
      <c r="J270" s="2" t="str">
        <f t="shared" si="100"/>
        <v>WHG-01</v>
      </c>
      <c r="K270" s="2" t="str">
        <f t="shared" si="101"/>
        <v xml:space="preserve"> Thomann; Gerhard;;;;;;;</v>
      </c>
      <c r="L270" s="2">
        <f t="shared" si="102"/>
        <v>9</v>
      </c>
      <c r="M270" s="2" t="str">
        <f t="shared" si="103"/>
        <v xml:space="preserve"> Thomann</v>
      </c>
      <c r="N270" s="2" t="str">
        <f t="shared" si="104"/>
        <v xml:space="preserve"> Gerhard;;;;;;;</v>
      </c>
      <c r="O270" s="2">
        <f t="shared" si="105"/>
        <v>9</v>
      </c>
      <c r="P270" s="2" t="str">
        <f t="shared" si="106"/>
        <v xml:space="preserve"> Gerhard</v>
      </c>
      <c r="Q270" s="2" t="str">
        <f t="shared" si="107"/>
        <v>;;;;;;</v>
      </c>
      <c r="R270" s="2">
        <f t="shared" si="108"/>
        <v>1</v>
      </c>
      <c r="S270" s="2" t="str">
        <f t="shared" si="109"/>
        <v/>
      </c>
      <c r="T270" s="2" t="str">
        <f t="shared" si="110"/>
        <v>;;;;;</v>
      </c>
      <c r="U270" s="2">
        <f t="shared" si="111"/>
        <v>1</v>
      </c>
      <c r="V270" s="2" t="str">
        <f t="shared" si="112"/>
        <v/>
      </c>
      <c r="W270" s="2" t="str">
        <f t="shared" si="113"/>
        <v>;;;;</v>
      </c>
      <c r="X270" s="2">
        <f t="shared" si="114"/>
        <v>1</v>
      </c>
      <c r="Y270" s="2" t="str">
        <f t="shared" si="115"/>
        <v/>
      </c>
      <c r="Z270" s="2" t="str">
        <f t="shared" si="116"/>
        <v>;;;</v>
      </c>
      <c r="AA270" s="2">
        <f t="shared" si="117"/>
        <v>1</v>
      </c>
      <c r="AB270" s="2" t="str">
        <f t="shared" si="118"/>
        <v/>
      </c>
      <c r="AC270" s="2" t="str">
        <f t="shared" si="119"/>
        <v>;;</v>
      </c>
      <c r="AD270" s="2"/>
      <c r="AE270" s="2"/>
      <c r="AF270" s="2"/>
      <c r="AG270" s="2"/>
    </row>
    <row r="271" spans="1:33">
      <c r="A271" s="2">
        <v>270</v>
      </c>
      <c r="B271" s="61">
        <f t="shared" si="96"/>
        <v>44831</v>
      </c>
      <c r="C271" s="2">
        <f t="shared" si="97"/>
        <v>27</v>
      </c>
      <c r="D271" s="2">
        <f t="shared" si="98"/>
        <v>36</v>
      </c>
      <c r="E271" s="2" cm="1">
        <f t="array" ref="E271">INDEX(Kalender,C271,D271)</f>
        <v>39</v>
      </c>
      <c r="F271" s="2">
        <f>COUNTIF(E$2:E271,E271)-1</f>
        <v>3</v>
      </c>
      <c r="G271" s="2" t="str" cm="1">
        <f t="array" ref="G271">IF(YEAR(B271)=N('Kalender-Kehrwoche'!$D$7),INDEX(Person,E271,1),"")&amp;";;;;;;;"</f>
        <v>WHG-01; Thomann; Gerhard;;;;;;;</v>
      </c>
      <c r="H271" s="2" t="str" cm="1">
        <f t="array" ref="H271">TRIM(IFERROR(INDEX(J271:AC271,1,F271*3+1),""))&amp;" "</f>
        <v xml:space="preserve"> </v>
      </c>
      <c r="I271" s="2">
        <f t="shared" si="99"/>
        <v>7</v>
      </c>
      <c r="J271" s="2" t="str">
        <f t="shared" si="100"/>
        <v>WHG-01</v>
      </c>
      <c r="K271" s="2" t="str">
        <f t="shared" si="101"/>
        <v xml:space="preserve"> Thomann; Gerhard;;;;;;;</v>
      </c>
      <c r="L271" s="2">
        <f t="shared" si="102"/>
        <v>9</v>
      </c>
      <c r="M271" s="2" t="str">
        <f t="shared" si="103"/>
        <v xml:space="preserve"> Thomann</v>
      </c>
      <c r="N271" s="2" t="str">
        <f t="shared" si="104"/>
        <v xml:space="preserve"> Gerhard;;;;;;;</v>
      </c>
      <c r="O271" s="2">
        <f t="shared" si="105"/>
        <v>9</v>
      </c>
      <c r="P271" s="2" t="str">
        <f t="shared" si="106"/>
        <v xml:space="preserve"> Gerhard</v>
      </c>
      <c r="Q271" s="2" t="str">
        <f t="shared" si="107"/>
        <v>;;;;;;</v>
      </c>
      <c r="R271" s="2">
        <f t="shared" si="108"/>
        <v>1</v>
      </c>
      <c r="S271" s="2" t="str">
        <f t="shared" si="109"/>
        <v/>
      </c>
      <c r="T271" s="2" t="str">
        <f t="shared" si="110"/>
        <v>;;;;;</v>
      </c>
      <c r="U271" s="2">
        <f t="shared" si="111"/>
        <v>1</v>
      </c>
      <c r="V271" s="2" t="str">
        <f t="shared" si="112"/>
        <v/>
      </c>
      <c r="W271" s="2" t="str">
        <f t="shared" si="113"/>
        <v>;;;;</v>
      </c>
      <c r="X271" s="2">
        <f t="shared" si="114"/>
        <v>1</v>
      </c>
      <c r="Y271" s="2" t="str">
        <f t="shared" si="115"/>
        <v/>
      </c>
      <c r="Z271" s="2" t="str">
        <f t="shared" si="116"/>
        <v>;;;</v>
      </c>
      <c r="AA271" s="2">
        <f t="shared" si="117"/>
        <v>1</v>
      </c>
      <c r="AB271" s="2" t="str">
        <f t="shared" si="118"/>
        <v/>
      </c>
      <c r="AC271" s="2" t="str">
        <f t="shared" si="119"/>
        <v>;;</v>
      </c>
      <c r="AD271" s="2"/>
      <c r="AE271" s="2"/>
      <c r="AF271" s="2"/>
      <c r="AG271" s="2"/>
    </row>
    <row r="272" spans="1:33">
      <c r="A272" s="2">
        <v>271</v>
      </c>
      <c r="B272" s="61">
        <f t="shared" si="96"/>
        <v>44832</v>
      </c>
      <c r="C272" s="2">
        <f t="shared" si="97"/>
        <v>28</v>
      </c>
      <c r="D272" s="2">
        <f t="shared" si="98"/>
        <v>36</v>
      </c>
      <c r="E272" s="2" cm="1">
        <f t="array" ref="E272">INDEX(Kalender,C272,D272)</f>
        <v>39</v>
      </c>
      <c r="F272" s="2">
        <f>COUNTIF(E$2:E272,E272)-1</f>
        <v>4</v>
      </c>
      <c r="G272" s="2" t="str" cm="1">
        <f t="array" ref="G272">IF(YEAR(B272)=N('Kalender-Kehrwoche'!$D$7),INDEX(Person,E272,1),"")&amp;";;;;;;;"</f>
        <v>WHG-01; Thomann; Gerhard;;;;;;;</v>
      </c>
      <c r="H272" s="2" t="str" cm="1">
        <f t="array" ref="H272">TRIM(IFERROR(INDEX(J272:AC272,1,F272*3+1),""))&amp;" "</f>
        <v xml:space="preserve"> </v>
      </c>
      <c r="I272" s="2">
        <f t="shared" si="99"/>
        <v>7</v>
      </c>
      <c r="J272" s="2" t="str">
        <f t="shared" si="100"/>
        <v>WHG-01</v>
      </c>
      <c r="K272" s="2" t="str">
        <f t="shared" si="101"/>
        <v xml:space="preserve"> Thomann; Gerhard;;;;;;;</v>
      </c>
      <c r="L272" s="2">
        <f t="shared" si="102"/>
        <v>9</v>
      </c>
      <c r="M272" s="2" t="str">
        <f t="shared" si="103"/>
        <v xml:space="preserve"> Thomann</v>
      </c>
      <c r="N272" s="2" t="str">
        <f t="shared" si="104"/>
        <v xml:space="preserve"> Gerhard;;;;;;;</v>
      </c>
      <c r="O272" s="2">
        <f t="shared" si="105"/>
        <v>9</v>
      </c>
      <c r="P272" s="2" t="str">
        <f t="shared" si="106"/>
        <v xml:space="preserve"> Gerhard</v>
      </c>
      <c r="Q272" s="2" t="str">
        <f t="shared" si="107"/>
        <v>;;;;;;</v>
      </c>
      <c r="R272" s="2">
        <f t="shared" si="108"/>
        <v>1</v>
      </c>
      <c r="S272" s="2" t="str">
        <f t="shared" si="109"/>
        <v/>
      </c>
      <c r="T272" s="2" t="str">
        <f t="shared" si="110"/>
        <v>;;;;;</v>
      </c>
      <c r="U272" s="2">
        <f t="shared" si="111"/>
        <v>1</v>
      </c>
      <c r="V272" s="2" t="str">
        <f t="shared" si="112"/>
        <v/>
      </c>
      <c r="W272" s="2" t="str">
        <f t="shared" si="113"/>
        <v>;;;;</v>
      </c>
      <c r="X272" s="2">
        <f t="shared" si="114"/>
        <v>1</v>
      </c>
      <c r="Y272" s="2" t="str">
        <f t="shared" si="115"/>
        <v/>
      </c>
      <c r="Z272" s="2" t="str">
        <f t="shared" si="116"/>
        <v>;;;</v>
      </c>
      <c r="AA272" s="2">
        <f t="shared" si="117"/>
        <v>1</v>
      </c>
      <c r="AB272" s="2" t="str">
        <f t="shared" si="118"/>
        <v/>
      </c>
      <c r="AC272" s="2" t="str">
        <f t="shared" si="119"/>
        <v>;;</v>
      </c>
      <c r="AD272" s="2"/>
      <c r="AE272" s="2"/>
      <c r="AF272" s="2"/>
      <c r="AG272" s="2"/>
    </row>
    <row r="273" spans="1:33">
      <c r="A273" s="2">
        <v>272</v>
      </c>
      <c r="B273" s="61">
        <f t="shared" si="96"/>
        <v>44833</v>
      </c>
      <c r="C273" s="2">
        <f t="shared" si="97"/>
        <v>29</v>
      </c>
      <c r="D273" s="2">
        <f t="shared" si="98"/>
        <v>36</v>
      </c>
      <c r="E273" s="2" cm="1">
        <f t="array" ref="E273">INDEX(Kalender,C273,D273)</f>
        <v>39</v>
      </c>
      <c r="F273" s="2">
        <f>COUNTIF(E$2:E273,E273)-1</f>
        <v>5</v>
      </c>
      <c r="G273" s="2" t="str" cm="1">
        <f t="array" ref="G273">IF(YEAR(B273)=N('Kalender-Kehrwoche'!$D$7),INDEX(Person,E273,1),"")&amp;";;;;;;;"</f>
        <v>WHG-01; Thomann; Gerhard;;;;;;;</v>
      </c>
      <c r="H273" s="2" t="str" cm="1">
        <f t="array" ref="H273">TRIM(IFERROR(INDEX(J273:AC273,1,F273*3+1),""))&amp;" "</f>
        <v xml:space="preserve"> </v>
      </c>
      <c r="I273" s="2">
        <f t="shared" si="99"/>
        <v>7</v>
      </c>
      <c r="J273" s="2" t="str">
        <f t="shared" si="100"/>
        <v>WHG-01</v>
      </c>
      <c r="K273" s="2" t="str">
        <f t="shared" si="101"/>
        <v xml:space="preserve"> Thomann; Gerhard;;;;;;;</v>
      </c>
      <c r="L273" s="2">
        <f t="shared" si="102"/>
        <v>9</v>
      </c>
      <c r="M273" s="2" t="str">
        <f t="shared" si="103"/>
        <v xml:space="preserve"> Thomann</v>
      </c>
      <c r="N273" s="2" t="str">
        <f t="shared" si="104"/>
        <v xml:space="preserve"> Gerhard;;;;;;;</v>
      </c>
      <c r="O273" s="2">
        <f t="shared" si="105"/>
        <v>9</v>
      </c>
      <c r="P273" s="2" t="str">
        <f t="shared" si="106"/>
        <v xml:space="preserve"> Gerhard</v>
      </c>
      <c r="Q273" s="2" t="str">
        <f t="shared" si="107"/>
        <v>;;;;;;</v>
      </c>
      <c r="R273" s="2">
        <f t="shared" si="108"/>
        <v>1</v>
      </c>
      <c r="S273" s="2" t="str">
        <f t="shared" si="109"/>
        <v/>
      </c>
      <c r="T273" s="2" t="str">
        <f t="shared" si="110"/>
        <v>;;;;;</v>
      </c>
      <c r="U273" s="2">
        <f t="shared" si="111"/>
        <v>1</v>
      </c>
      <c r="V273" s="2" t="str">
        <f t="shared" si="112"/>
        <v/>
      </c>
      <c r="W273" s="2" t="str">
        <f t="shared" si="113"/>
        <v>;;;;</v>
      </c>
      <c r="X273" s="2">
        <f t="shared" si="114"/>
        <v>1</v>
      </c>
      <c r="Y273" s="2" t="str">
        <f t="shared" si="115"/>
        <v/>
      </c>
      <c r="Z273" s="2" t="str">
        <f t="shared" si="116"/>
        <v>;;;</v>
      </c>
      <c r="AA273" s="2">
        <f t="shared" si="117"/>
        <v>1</v>
      </c>
      <c r="AB273" s="2" t="str">
        <f t="shared" si="118"/>
        <v/>
      </c>
      <c r="AC273" s="2" t="str">
        <f t="shared" si="119"/>
        <v>;;</v>
      </c>
      <c r="AD273" s="2"/>
      <c r="AE273" s="2"/>
      <c r="AF273" s="2"/>
      <c r="AG273" s="2"/>
    </row>
    <row r="274" spans="1:33">
      <c r="A274" s="2">
        <v>273</v>
      </c>
      <c r="B274" s="61">
        <f t="shared" si="96"/>
        <v>44834</v>
      </c>
      <c r="C274" s="2">
        <f t="shared" si="97"/>
        <v>30</v>
      </c>
      <c r="D274" s="2">
        <f t="shared" si="98"/>
        <v>36</v>
      </c>
      <c r="E274" s="2" cm="1">
        <f t="array" ref="E274">INDEX(Kalender,C274,D274)</f>
        <v>39</v>
      </c>
      <c r="F274" s="2">
        <f>COUNTIF(E$2:E274,E274)-1</f>
        <v>6</v>
      </c>
      <c r="G274" s="2" t="str" cm="1">
        <f t="array" ref="G274">IF(YEAR(B274)=N('Kalender-Kehrwoche'!$D$7),INDEX(Person,E274,1),"")&amp;";;;;;;;"</f>
        <v>WHG-01; Thomann; Gerhard;;;;;;;</v>
      </c>
      <c r="H274" s="2" t="str" cm="1">
        <f t="array" ref="H274">TRIM(IFERROR(INDEX(J274:AC274,1,F274*3+1),""))&amp;" "</f>
        <v xml:space="preserve"> </v>
      </c>
      <c r="I274" s="2">
        <f t="shared" si="99"/>
        <v>7</v>
      </c>
      <c r="J274" s="2" t="str">
        <f t="shared" si="100"/>
        <v>WHG-01</v>
      </c>
      <c r="K274" s="2" t="str">
        <f t="shared" si="101"/>
        <v xml:space="preserve"> Thomann; Gerhard;;;;;;;</v>
      </c>
      <c r="L274" s="2">
        <f t="shared" si="102"/>
        <v>9</v>
      </c>
      <c r="M274" s="2" t="str">
        <f t="shared" si="103"/>
        <v xml:space="preserve"> Thomann</v>
      </c>
      <c r="N274" s="2" t="str">
        <f t="shared" si="104"/>
        <v xml:space="preserve"> Gerhard;;;;;;;</v>
      </c>
      <c r="O274" s="2">
        <f t="shared" si="105"/>
        <v>9</v>
      </c>
      <c r="P274" s="2" t="str">
        <f t="shared" si="106"/>
        <v xml:space="preserve"> Gerhard</v>
      </c>
      <c r="Q274" s="2" t="str">
        <f t="shared" si="107"/>
        <v>;;;;;;</v>
      </c>
      <c r="R274" s="2">
        <f t="shared" si="108"/>
        <v>1</v>
      </c>
      <c r="S274" s="2" t="str">
        <f t="shared" si="109"/>
        <v/>
      </c>
      <c r="T274" s="2" t="str">
        <f t="shared" si="110"/>
        <v>;;;;;</v>
      </c>
      <c r="U274" s="2">
        <f t="shared" si="111"/>
        <v>1</v>
      </c>
      <c r="V274" s="2" t="str">
        <f t="shared" si="112"/>
        <v/>
      </c>
      <c r="W274" s="2" t="str">
        <f t="shared" si="113"/>
        <v>;;;;</v>
      </c>
      <c r="X274" s="2">
        <f t="shared" si="114"/>
        <v>1</v>
      </c>
      <c r="Y274" s="2" t="str">
        <f t="shared" si="115"/>
        <v/>
      </c>
      <c r="Z274" s="2" t="str">
        <f t="shared" si="116"/>
        <v>;;;</v>
      </c>
      <c r="AA274" s="2">
        <f t="shared" si="117"/>
        <v>1</v>
      </c>
      <c r="AB274" s="2" t="str">
        <f t="shared" si="118"/>
        <v/>
      </c>
      <c r="AC274" s="2" t="str">
        <f t="shared" si="119"/>
        <v>;;</v>
      </c>
      <c r="AD274" s="2"/>
      <c r="AE274" s="2"/>
      <c r="AF274" s="2"/>
      <c r="AG274" s="2"/>
    </row>
    <row r="275" spans="1:33">
      <c r="A275" s="2">
        <v>274</v>
      </c>
      <c r="B275" s="61">
        <f t="shared" si="96"/>
        <v>44835</v>
      </c>
      <c r="C275" s="2">
        <f t="shared" si="97"/>
        <v>1</v>
      </c>
      <c r="D275" s="2">
        <f t="shared" si="98"/>
        <v>40</v>
      </c>
      <c r="E275" s="2" cm="1">
        <f t="array" ref="E275">INDEX(Kalender,C275,D275)</f>
        <v>40</v>
      </c>
      <c r="F275" s="2">
        <f>COUNTIF(E$2:E275,E275)-1</f>
        <v>0</v>
      </c>
      <c r="G275" s="2" t="str" cm="1">
        <f t="array" ref="G275">IF(YEAR(B275)=N('Kalender-Kehrwoche'!$D$7),INDEX(Person,E275,1),"")&amp;";;;;;;;"</f>
        <v>Ingolf; Matys; Tel.: 0761; 881 4402;;;;;;;</v>
      </c>
      <c r="H275" s="2" t="str" cm="1">
        <f t="array" ref="H275">TRIM(IFERROR(INDEX(J275:AC275,1,F275*3+1),""))&amp;" "</f>
        <v xml:space="preserve">Ingolf </v>
      </c>
      <c r="I275" s="2">
        <f t="shared" si="99"/>
        <v>7</v>
      </c>
      <c r="J275" s="2" t="str">
        <f t="shared" si="100"/>
        <v>Ingolf</v>
      </c>
      <c r="K275" s="2" t="str">
        <f t="shared" si="101"/>
        <v xml:space="preserve"> Matys; Tel.: 0761; 881 4402;;;;;;;</v>
      </c>
      <c r="L275" s="2">
        <f t="shared" si="102"/>
        <v>7</v>
      </c>
      <c r="M275" s="2" t="str">
        <f t="shared" si="103"/>
        <v xml:space="preserve"> Matys</v>
      </c>
      <c r="N275" s="2" t="str">
        <f t="shared" si="104"/>
        <v xml:space="preserve"> Tel.: 0761; 881 4402;;;;;;;</v>
      </c>
      <c r="O275" s="2">
        <f t="shared" si="105"/>
        <v>12</v>
      </c>
      <c r="P275" s="2" t="str">
        <f t="shared" si="106"/>
        <v xml:space="preserve"> Tel.: 0761</v>
      </c>
      <c r="Q275" s="2" t="str">
        <f t="shared" si="107"/>
        <v xml:space="preserve"> 881 4402;;;;;;;</v>
      </c>
      <c r="R275" s="2">
        <f t="shared" si="108"/>
        <v>10</v>
      </c>
      <c r="S275" s="2" t="str">
        <f t="shared" si="109"/>
        <v xml:space="preserve"> 881 4402</v>
      </c>
      <c r="T275" s="2" t="str">
        <f t="shared" si="110"/>
        <v>;;;;;;</v>
      </c>
      <c r="U275" s="2">
        <f t="shared" si="111"/>
        <v>1</v>
      </c>
      <c r="V275" s="2" t="str">
        <f t="shared" si="112"/>
        <v/>
      </c>
      <c r="W275" s="2" t="str">
        <f t="shared" si="113"/>
        <v>;;;;;</v>
      </c>
      <c r="X275" s="2">
        <f t="shared" si="114"/>
        <v>1</v>
      </c>
      <c r="Y275" s="2" t="str">
        <f t="shared" si="115"/>
        <v/>
      </c>
      <c r="Z275" s="2" t="str">
        <f t="shared" si="116"/>
        <v>;;;;</v>
      </c>
      <c r="AA275" s="2">
        <f t="shared" si="117"/>
        <v>1</v>
      </c>
      <c r="AB275" s="2" t="str">
        <f t="shared" si="118"/>
        <v/>
      </c>
      <c r="AC275" s="2" t="str">
        <f t="shared" si="119"/>
        <v>;;;</v>
      </c>
      <c r="AD275" s="2"/>
      <c r="AE275" s="2"/>
      <c r="AF275" s="2"/>
      <c r="AG275" s="2"/>
    </row>
    <row r="276" spans="1:33">
      <c r="A276" s="2">
        <v>275</v>
      </c>
      <c r="B276" s="61">
        <f t="shared" si="96"/>
        <v>44836</v>
      </c>
      <c r="C276" s="2">
        <f t="shared" si="97"/>
        <v>2</v>
      </c>
      <c r="D276" s="2">
        <f t="shared" si="98"/>
        <v>40</v>
      </c>
      <c r="E276" s="2" cm="1">
        <f t="array" ref="E276">INDEX(Kalender,C276,D276)</f>
        <v>40</v>
      </c>
      <c r="F276" s="2">
        <f>COUNTIF(E$2:E276,E276)-1</f>
        <v>1</v>
      </c>
      <c r="G276" s="2" t="str" cm="1">
        <f t="array" ref="G276">IF(YEAR(B276)=N('Kalender-Kehrwoche'!$D$7),INDEX(Person,E276,1),"")&amp;";;;;;;;"</f>
        <v>Ingolf; Matys; Tel.: 0761; 881 4402;;;;;;;</v>
      </c>
      <c r="H276" s="2" t="str" cm="1">
        <f t="array" ref="H276">TRIM(IFERROR(INDEX(J276:AC276,1,F276*3+1),""))&amp;" "</f>
        <v xml:space="preserve">Matys </v>
      </c>
      <c r="I276" s="2">
        <f t="shared" si="99"/>
        <v>7</v>
      </c>
      <c r="J276" s="2" t="str">
        <f t="shared" si="100"/>
        <v>Ingolf</v>
      </c>
      <c r="K276" s="2" t="str">
        <f t="shared" si="101"/>
        <v xml:space="preserve"> Matys; Tel.: 0761; 881 4402;;;;;;;</v>
      </c>
      <c r="L276" s="2">
        <f t="shared" si="102"/>
        <v>7</v>
      </c>
      <c r="M276" s="2" t="str">
        <f t="shared" si="103"/>
        <v xml:space="preserve"> Matys</v>
      </c>
      <c r="N276" s="2" t="str">
        <f t="shared" si="104"/>
        <v xml:space="preserve"> Tel.: 0761; 881 4402;;;;;;;</v>
      </c>
      <c r="O276" s="2">
        <f t="shared" si="105"/>
        <v>12</v>
      </c>
      <c r="P276" s="2" t="str">
        <f t="shared" si="106"/>
        <v xml:space="preserve"> Tel.: 0761</v>
      </c>
      <c r="Q276" s="2" t="str">
        <f t="shared" si="107"/>
        <v xml:space="preserve"> 881 4402;;;;;;;</v>
      </c>
      <c r="R276" s="2">
        <f t="shared" si="108"/>
        <v>10</v>
      </c>
      <c r="S276" s="2" t="str">
        <f t="shared" si="109"/>
        <v xml:space="preserve"> 881 4402</v>
      </c>
      <c r="T276" s="2" t="str">
        <f t="shared" si="110"/>
        <v>;;;;;;</v>
      </c>
      <c r="U276" s="2">
        <f t="shared" si="111"/>
        <v>1</v>
      </c>
      <c r="V276" s="2" t="str">
        <f t="shared" si="112"/>
        <v/>
      </c>
      <c r="W276" s="2" t="str">
        <f t="shared" si="113"/>
        <v>;;;;;</v>
      </c>
      <c r="X276" s="2">
        <f t="shared" si="114"/>
        <v>1</v>
      </c>
      <c r="Y276" s="2" t="str">
        <f t="shared" si="115"/>
        <v/>
      </c>
      <c r="Z276" s="2" t="str">
        <f t="shared" si="116"/>
        <v>;;;;</v>
      </c>
      <c r="AA276" s="2">
        <f t="shared" si="117"/>
        <v>1</v>
      </c>
      <c r="AB276" s="2" t="str">
        <f t="shared" si="118"/>
        <v/>
      </c>
      <c r="AC276" s="2" t="str">
        <f t="shared" si="119"/>
        <v>;;;</v>
      </c>
      <c r="AD276" s="2"/>
      <c r="AE276" s="2"/>
      <c r="AF276" s="2"/>
      <c r="AG276" s="2"/>
    </row>
    <row r="277" spans="1:33">
      <c r="A277" s="2">
        <v>276</v>
      </c>
      <c r="B277" s="61">
        <f t="shared" si="96"/>
        <v>44837</v>
      </c>
      <c r="C277" s="2">
        <f t="shared" si="97"/>
        <v>3</v>
      </c>
      <c r="D277" s="2">
        <f t="shared" si="98"/>
        <v>40</v>
      </c>
      <c r="E277" s="2" cm="1">
        <f t="array" ref="E277">INDEX(Kalender,C277,D277)</f>
        <v>40</v>
      </c>
      <c r="F277" s="2">
        <f>COUNTIF(E$2:E277,E277)-1</f>
        <v>2</v>
      </c>
      <c r="G277" s="2" t="str" cm="1">
        <f t="array" ref="G277">IF(YEAR(B277)=N('Kalender-Kehrwoche'!$D$7),INDEX(Person,E277,1),"")&amp;";;;;;;;"</f>
        <v>Ingolf; Matys; Tel.: 0761; 881 4402;;;;;;;</v>
      </c>
      <c r="H277" s="2" t="str" cm="1">
        <f t="array" ref="H277">TRIM(IFERROR(INDEX(J277:AC277,1,F277*3+1),""))&amp;" "</f>
        <v xml:space="preserve">Tel.: 0761 </v>
      </c>
      <c r="I277" s="2">
        <f t="shared" si="99"/>
        <v>7</v>
      </c>
      <c r="J277" s="2" t="str">
        <f t="shared" si="100"/>
        <v>Ingolf</v>
      </c>
      <c r="K277" s="2" t="str">
        <f t="shared" si="101"/>
        <v xml:space="preserve"> Matys; Tel.: 0761; 881 4402;;;;;;;</v>
      </c>
      <c r="L277" s="2">
        <f t="shared" si="102"/>
        <v>7</v>
      </c>
      <c r="M277" s="2" t="str">
        <f t="shared" si="103"/>
        <v xml:space="preserve"> Matys</v>
      </c>
      <c r="N277" s="2" t="str">
        <f t="shared" si="104"/>
        <v xml:space="preserve"> Tel.: 0761; 881 4402;;;;;;;</v>
      </c>
      <c r="O277" s="2">
        <f t="shared" si="105"/>
        <v>12</v>
      </c>
      <c r="P277" s="2" t="str">
        <f t="shared" si="106"/>
        <v xml:space="preserve"> Tel.: 0761</v>
      </c>
      <c r="Q277" s="2" t="str">
        <f t="shared" si="107"/>
        <v xml:space="preserve"> 881 4402;;;;;;;</v>
      </c>
      <c r="R277" s="2">
        <f t="shared" si="108"/>
        <v>10</v>
      </c>
      <c r="S277" s="2" t="str">
        <f t="shared" si="109"/>
        <v xml:space="preserve"> 881 4402</v>
      </c>
      <c r="T277" s="2" t="str">
        <f t="shared" si="110"/>
        <v>;;;;;;</v>
      </c>
      <c r="U277" s="2">
        <f t="shared" si="111"/>
        <v>1</v>
      </c>
      <c r="V277" s="2" t="str">
        <f t="shared" si="112"/>
        <v/>
      </c>
      <c r="W277" s="2" t="str">
        <f t="shared" si="113"/>
        <v>;;;;;</v>
      </c>
      <c r="X277" s="2">
        <f t="shared" si="114"/>
        <v>1</v>
      </c>
      <c r="Y277" s="2" t="str">
        <f t="shared" si="115"/>
        <v/>
      </c>
      <c r="Z277" s="2" t="str">
        <f t="shared" si="116"/>
        <v>;;;;</v>
      </c>
      <c r="AA277" s="2">
        <f t="shared" si="117"/>
        <v>1</v>
      </c>
      <c r="AB277" s="2" t="str">
        <f t="shared" si="118"/>
        <v/>
      </c>
      <c r="AC277" s="2" t="str">
        <f t="shared" si="119"/>
        <v>;;;</v>
      </c>
      <c r="AD277" s="2"/>
      <c r="AE277" s="2"/>
      <c r="AF277" s="2"/>
      <c r="AG277" s="2"/>
    </row>
    <row r="278" spans="1:33">
      <c r="A278" s="2">
        <v>277</v>
      </c>
      <c r="B278" s="61">
        <f t="shared" si="96"/>
        <v>44838</v>
      </c>
      <c r="C278" s="2">
        <f t="shared" si="97"/>
        <v>4</v>
      </c>
      <c r="D278" s="2">
        <f t="shared" si="98"/>
        <v>40</v>
      </c>
      <c r="E278" s="2" cm="1">
        <f t="array" ref="E278">INDEX(Kalender,C278,D278)</f>
        <v>40</v>
      </c>
      <c r="F278" s="2">
        <f>COUNTIF(E$2:E278,E278)-1</f>
        <v>3</v>
      </c>
      <c r="G278" s="2" t="str" cm="1">
        <f t="array" ref="G278">IF(YEAR(B278)=N('Kalender-Kehrwoche'!$D$7),INDEX(Person,E278,1),"")&amp;";;;;;;;"</f>
        <v>Ingolf; Matys; Tel.: 0761; 881 4402;;;;;;;</v>
      </c>
      <c r="H278" s="2" t="str" cm="1">
        <f t="array" ref="H278">TRIM(IFERROR(INDEX(J278:AC278,1,F278*3+1),""))&amp;" "</f>
        <v xml:space="preserve">881 4402 </v>
      </c>
      <c r="I278" s="2">
        <f t="shared" si="99"/>
        <v>7</v>
      </c>
      <c r="J278" s="2" t="str">
        <f t="shared" si="100"/>
        <v>Ingolf</v>
      </c>
      <c r="K278" s="2" t="str">
        <f t="shared" si="101"/>
        <v xml:space="preserve"> Matys; Tel.: 0761; 881 4402;;;;;;;</v>
      </c>
      <c r="L278" s="2">
        <f t="shared" si="102"/>
        <v>7</v>
      </c>
      <c r="M278" s="2" t="str">
        <f t="shared" si="103"/>
        <v xml:space="preserve"> Matys</v>
      </c>
      <c r="N278" s="2" t="str">
        <f t="shared" si="104"/>
        <v xml:space="preserve"> Tel.: 0761; 881 4402;;;;;;;</v>
      </c>
      <c r="O278" s="2">
        <f t="shared" si="105"/>
        <v>12</v>
      </c>
      <c r="P278" s="2" t="str">
        <f t="shared" si="106"/>
        <v xml:space="preserve"> Tel.: 0761</v>
      </c>
      <c r="Q278" s="2" t="str">
        <f t="shared" si="107"/>
        <v xml:space="preserve"> 881 4402;;;;;;;</v>
      </c>
      <c r="R278" s="2">
        <f t="shared" si="108"/>
        <v>10</v>
      </c>
      <c r="S278" s="2" t="str">
        <f t="shared" si="109"/>
        <v xml:space="preserve"> 881 4402</v>
      </c>
      <c r="T278" s="2" t="str">
        <f t="shared" si="110"/>
        <v>;;;;;;</v>
      </c>
      <c r="U278" s="2">
        <f t="shared" si="111"/>
        <v>1</v>
      </c>
      <c r="V278" s="2" t="str">
        <f t="shared" si="112"/>
        <v/>
      </c>
      <c r="W278" s="2" t="str">
        <f t="shared" si="113"/>
        <v>;;;;;</v>
      </c>
      <c r="X278" s="2">
        <f t="shared" si="114"/>
        <v>1</v>
      </c>
      <c r="Y278" s="2" t="str">
        <f t="shared" si="115"/>
        <v/>
      </c>
      <c r="Z278" s="2" t="str">
        <f t="shared" si="116"/>
        <v>;;;;</v>
      </c>
      <c r="AA278" s="2">
        <f t="shared" si="117"/>
        <v>1</v>
      </c>
      <c r="AB278" s="2" t="str">
        <f t="shared" si="118"/>
        <v/>
      </c>
      <c r="AC278" s="2" t="str">
        <f t="shared" si="119"/>
        <v>;;;</v>
      </c>
      <c r="AD278" s="2"/>
      <c r="AE278" s="2"/>
      <c r="AF278" s="2"/>
      <c r="AG278" s="2"/>
    </row>
    <row r="279" spans="1:33">
      <c r="A279" s="2">
        <v>278</v>
      </c>
      <c r="B279" s="61">
        <f t="shared" si="96"/>
        <v>44839</v>
      </c>
      <c r="C279" s="2">
        <f t="shared" si="97"/>
        <v>5</v>
      </c>
      <c r="D279" s="2">
        <f t="shared" si="98"/>
        <v>40</v>
      </c>
      <c r="E279" s="2" cm="1">
        <f t="array" ref="E279">INDEX(Kalender,C279,D279)</f>
        <v>40</v>
      </c>
      <c r="F279" s="2">
        <f>COUNTIF(E$2:E279,E279)-1</f>
        <v>4</v>
      </c>
      <c r="G279" s="2" t="str" cm="1">
        <f t="array" ref="G279">IF(YEAR(B279)=N('Kalender-Kehrwoche'!$D$7),INDEX(Person,E279,1),"")&amp;";;;;;;;"</f>
        <v>Ingolf; Matys; Tel.: 0761; 881 4402;;;;;;;</v>
      </c>
      <c r="H279" s="2" t="str" cm="1">
        <f t="array" ref="H279">TRIM(IFERROR(INDEX(J279:AC279,1,F279*3+1),""))&amp;" "</f>
        <v xml:space="preserve"> </v>
      </c>
      <c r="I279" s="2">
        <f t="shared" si="99"/>
        <v>7</v>
      </c>
      <c r="J279" s="2" t="str">
        <f t="shared" si="100"/>
        <v>Ingolf</v>
      </c>
      <c r="K279" s="2" t="str">
        <f t="shared" si="101"/>
        <v xml:space="preserve"> Matys; Tel.: 0761; 881 4402;;;;;;;</v>
      </c>
      <c r="L279" s="2">
        <f t="shared" si="102"/>
        <v>7</v>
      </c>
      <c r="M279" s="2" t="str">
        <f t="shared" si="103"/>
        <v xml:space="preserve"> Matys</v>
      </c>
      <c r="N279" s="2" t="str">
        <f t="shared" si="104"/>
        <v xml:space="preserve"> Tel.: 0761; 881 4402;;;;;;;</v>
      </c>
      <c r="O279" s="2">
        <f t="shared" si="105"/>
        <v>12</v>
      </c>
      <c r="P279" s="2" t="str">
        <f t="shared" si="106"/>
        <v xml:space="preserve"> Tel.: 0761</v>
      </c>
      <c r="Q279" s="2" t="str">
        <f t="shared" si="107"/>
        <v xml:space="preserve"> 881 4402;;;;;;;</v>
      </c>
      <c r="R279" s="2">
        <f t="shared" si="108"/>
        <v>10</v>
      </c>
      <c r="S279" s="2" t="str">
        <f t="shared" si="109"/>
        <v xml:space="preserve"> 881 4402</v>
      </c>
      <c r="T279" s="2" t="str">
        <f t="shared" si="110"/>
        <v>;;;;;;</v>
      </c>
      <c r="U279" s="2">
        <f t="shared" si="111"/>
        <v>1</v>
      </c>
      <c r="V279" s="2" t="str">
        <f t="shared" si="112"/>
        <v/>
      </c>
      <c r="W279" s="2" t="str">
        <f t="shared" si="113"/>
        <v>;;;;;</v>
      </c>
      <c r="X279" s="2">
        <f t="shared" si="114"/>
        <v>1</v>
      </c>
      <c r="Y279" s="2" t="str">
        <f t="shared" si="115"/>
        <v/>
      </c>
      <c r="Z279" s="2" t="str">
        <f t="shared" si="116"/>
        <v>;;;;</v>
      </c>
      <c r="AA279" s="2">
        <f t="shared" si="117"/>
        <v>1</v>
      </c>
      <c r="AB279" s="2" t="str">
        <f t="shared" si="118"/>
        <v/>
      </c>
      <c r="AC279" s="2" t="str">
        <f t="shared" si="119"/>
        <v>;;;</v>
      </c>
      <c r="AD279" s="2"/>
      <c r="AE279" s="2"/>
      <c r="AF279" s="2"/>
      <c r="AG279" s="2"/>
    </row>
    <row r="280" spans="1:33">
      <c r="A280" s="2">
        <v>279</v>
      </c>
      <c r="B280" s="61">
        <f t="shared" si="96"/>
        <v>44840</v>
      </c>
      <c r="C280" s="2">
        <f t="shared" si="97"/>
        <v>6</v>
      </c>
      <c r="D280" s="2">
        <f t="shared" si="98"/>
        <v>40</v>
      </c>
      <c r="E280" s="2" cm="1">
        <f t="array" ref="E280">INDEX(Kalender,C280,D280)</f>
        <v>40</v>
      </c>
      <c r="F280" s="2">
        <f>COUNTIF(E$2:E280,E280)-1</f>
        <v>5</v>
      </c>
      <c r="G280" s="2" t="str" cm="1">
        <f t="array" ref="G280">IF(YEAR(B280)=N('Kalender-Kehrwoche'!$D$7),INDEX(Person,E280,1),"")&amp;";;;;;;;"</f>
        <v>Ingolf; Matys; Tel.: 0761; 881 4402;;;;;;;</v>
      </c>
      <c r="H280" s="2" t="str" cm="1">
        <f t="array" ref="H280">TRIM(IFERROR(INDEX(J280:AC280,1,F280*3+1),""))&amp;" "</f>
        <v xml:space="preserve"> </v>
      </c>
      <c r="I280" s="2">
        <f t="shared" si="99"/>
        <v>7</v>
      </c>
      <c r="J280" s="2" t="str">
        <f t="shared" si="100"/>
        <v>Ingolf</v>
      </c>
      <c r="K280" s="2" t="str">
        <f t="shared" si="101"/>
        <v xml:space="preserve"> Matys; Tel.: 0761; 881 4402;;;;;;;</v>
      </c>
      <c r="L280" s="2">
        <f t="shared" si="102"/>
        <v>7</v>
      </c>
      <c r="M280" s="2" t="str">
        <f t="shared" si="103"/>
        <v xml:space="preserve"> Matys</v>
      </c>
      <c r="N280" s="2" t="str">
        <f t="shared" si="104"/>
        <v xml:space="preserve"> Tel.: 0761; 881 4402;;;;;;;</v>
      </c>
      <c r="O280" s="2">
        <f t="shared" si="105"/>
        <v>12</v>
      </c>
      <c r="P280" s="2" t="str">
        <f t="shared" si="106"/>
        <v xml:space="preserve"> Tel.: 0761</v>
      </c>
      <c r="Q280" s="2" t="str">
        <f t="shared" si="107"/>
        <v xml:space="preserve"> 881 4402;;;;;;;</v>
      </c>
      <c r="R280" s="2">
        <f t="shared" si="108"/>
        <v>10</v>
      </c>
      <c r="S280" s="2" t="str">
        <f t="shared" si="109"/>
        <v xml:space="preserve"> 881 4402</v>
      </c>
      <c r="T280" s="2" t="str">
        <f t="shared" si="110"/>
        <v>;;;;;;</v>
      </c>
      <c r="U280" s="2">
        <f t="shared" si="111"/>
        <v>1</v>
      </c>
      <c r="V280" s="2" t="str">
        <f t="shared" si="112"/>
        <v/>
      </c>
      <c r="W280" s="2" t="str">
        <f t="shared" si="113"/>
        <v>;;;;;</v>
      </c>
      <c r="X280" s="2">
        <f t="shared" si="114"/>
        <v>1</v>
      </c>
      <c r="Y280" s="2" t="str">
        <f t="shared" si="115"/>
        <v/>
      </c>
      <c r="Z280" s="2" t="str">
        <f t="shared" si="116"/>
        <v>;;;;</v>
      </c>
      <c r="AA280" s="2">
        <f t="shared" si="117"/>
        <v>1</v>
      </c>
      <c r="AB280" s="2" t="str">
        <f t="shared" si="118"/>
        <v/>
      </c>
      <c r="AC280" s="2" t="str">
        <f t="shared" si="119"/>
        <v>;;;</v>
      </c>
      <c r="AD280" s="2"/>
      <c r="AE280" s="2"/>
      <c r="AF280" s="2"/>
      <c r="AG280" s="2"/>
    </row>
    <row r="281" spans="1:33">
      <c r="A281" s="2">
        <v>280</v>
      </c>
      <c r="B281" s="61">
        <f t="shared" si="96"/>
        <v>44841</v>
      </c>
      <c r="C281" s="2">
        <f t="shared" si="97"/>
        <v>7</v>
      </c>
      <c r="D281" s="2">
        <f t="shared" si="98"/>
        <v>40</v>
      </c>
      <c r="E281" s="2" cm="1">
        <f t="array" ref="E281">INDEX(Kalender,C281,D281)</f>
        <v>40</v>
      </c>
      <c r="F281" s="2">
        <f>COUNTIF(E$2:E281,E281)-1</f>
        <v>6</v>
      </c>
      <c r="G281" s="2" t="str" cm="1">
        <f t="array" ref="G281">IF(YEAR(B281)=N('Kalender-Kehrwoche'!$D$7),INDEX(Person,E281,1),"")&amp;";;;;;;;"</f>
        <v>Ingolf; Matys; Tel.: 0761; 881 4402;;;;;;;</v>
      </c>
      <c r="H281" s="2" t="str" cm="1">
        <f t="array" ref="H281">TRIM(IFERROR(INDEX(J281:AC281,1,F281*3+1),""))&amp;" "</f>
        <v xml:space="preserve"> </v>
      </c>
      <c r="I281" s="2">
        <f t="shared" si="99"/>
        <v>7</v>
      </c>
      <c r="J281" s="2" t="str">
        <f t="shared" si="100"/>
        <v>Ingolf</v>
      </c>
      <c r="K281" s="2" t="str">
        <f t="shared" si="101"/>
        <v xml:space="preserve"> Matys; Tel.: 0761; 881 4402;;;;;;;</v>
      </c>
      <c r="L281" s="2">
        <f t="shared" si="102"/>
        <v>7</v>
      </c>
      <c r="M281" s="2" t="str">
        <f t="shared" si="103"/>
        <v xml:space="preserve"> Matys</v>
      </c>
      <c r="N281" s="2" t="str">
        <f t="shared" si="104"/>
        <v xml:space="preserve"> Tel.: 0761; 881 4402;;;;;;;</v>
      </c>
      <c r="O281" s="2">
        <f t="shared" si="105"/>
        <v>12</v>
      </c>
      <c r="P281" s="2" t="str">
        <f t="shared" si="106"/>
        <v xml:space="preserve"> Tel.: 0761</v>
      </c>
      <c r="Q281" s="2" t="str">
        <f t="shared" si="107"/>
        <v xml:space="preserve"> 881 4402;;;;;;;</v>
      </c>
      <c r="R281" s="2">
        <f t="shared" si="108"/>
        <v>10</v>
      </c>
      <c r="S281" s="2" t="str">
        <f t="shared" si="109"/>
        <v xml:space="preserve"> 881 4402</v>
      </c>
      <c r="T281" s="2" t="str">
        <f t="shared" si="110"/>
        <v>;;;;;;</v>
      </c>
      <c r="U281" s="2">
        <f t="shared" si="111"/>
        <v>1</v>
      </c>
      <c r="V281" s="2" t="str">
        <f t="shared" si="112"/>
        <v/>
      </c>
      <c r="W281" s="2" t="str">
        <f t="shared" si="113"/>
        <v>;;;;;</v>
      </c>
      <c r="X281" s="2">
        <f t="shared" si="114"/>
        <v>1</v>
      </c>
      <c r="Y281" s="2" t="str">
        <f t="shared" si="115"/>
        <v/>
      </c>
      <c r="Z281" s="2" t="str">
        <f t="shared" si="116"/>
        <v>;;;;</v>
      </c>
      <c r="AA281" s="2">
        <f t="shared" si="117"/>
        <v>1</v>
      </c>
      <c r="AB281" s="2" t="str">
        <f t="shared" si="118"/>
        <v/>
      </c>
      <c r="AC281" s="2" t="str">
        <f t="shared" si="119"/>
        <v>;;;</v>
      </c>
      <c r="AD281" s="2"/>
      <c r="AE281" s="2"/>
      <c r="AF281" s="2"/>
      <c r="AG281" s="2"/>
    </row>
    <row r="282" spans="1:33">
      <c r="A282" s="2">
        <v>281</v>
      </c>
      <c r="B282" s="61">
        <f t="shared" si="96"/>
        <v>44842</v>
      </c>
      <c r="C282" s="2">
        <f t="shared" si="97"/>
        <v>8</v>
      </c>
      <c r="D282" s="2">
        <f t="shared" si="98"/>
        <v>40</v>
      </c>
      <c r="E282" s="2" cm="1">
        <f t="array" ref="E282">INDEX(Kalender,C282,D282)</f>
        <v>41</v>
      </c>
      <c r="F282" s="2">
        <f>COUNTIF(E$2:E282,E282)-1</f>
        <v>0</v>
      </c>
      <c r="G282" s="2" t="str" cm="1">
        <f t="array" ref="G282">IF(YEAR(B282)=N('Kalender-Kehrwoche'!$D$7),INDEX(Person,E282,1),"")&amp;";;;;;;;"</f>
        <v>Wohnung 3; Dritter; mal;sehen;;;;;;;</v>
      </c>
      <c r="H282" s="2" t="str" cm="1">
        <f t="array" ref="H282">TRIM(IFERROR(INDEX(J282:AC282,1,F282*3+1),""))&amp;" "</f>
        <v xml:space="preserve">Wohnung 3 </v>
      </c>
      <c r="I282" s="2">
        <f t="shared" si="99"/>
        <v>10</v>
      </c>
      <c r="J282" s="2" t="str">
        <f t="shared" si="100"/>
        <v>Wohnung 3</v>
      </c>
      <c r="K282" s="2" t="str">
        <f t="shared" si="101"/>
        <v xml:space="preserve"> Dritter; mal;sehen;;;;;;;</v>
      </c>
      <c r="L282" s="2">
        <f t="shared" si="102"/>
        <v>9</v>
      </c>
      <c r="M282" s="2" t="str">
        <f t="shared" si="103"/>
        <v xml:space="preserve"> Dritter</v>
      </c>
      <c r="N282" s="2" t="str">
        <f t="shared" si="104"/>
        <v xml:space="preserve"> mal;sehen;;;;;;;</v>
      </c>
      <c r="O282" s="2">
        <f t="shared" si="105"/>
        <v>5</v>
      </c>
      <c r="P282" s="2" t="str">
        <f t="shared" si="106"/>
        <v xml:space="preserve"> mal</v>
      </c>
      <c r="Q282" s="2" t="str">
        <f t="shared" si="107"/>
        <v>sehen;;;;;;;</v>
      </c>
      <c r="R282" s="2">
        <f t="shared" si="108"/>
        <v>6</v>
      </c>
      <c r="S282" s="2" t="str">
        <f t="shared" si="109"/>
        <v>sehen</v>
      </c>
      <c r="T282" s="2" t="str">
        <f t="shared" si="110"/>
        <v>;;;;;;</v>
      </c>
      <c r="U282" s="2">
        <f t="shared" si="111"/>
        <v>1</v>
      </c>
      <c r="V282" s="2" t="str">
        <f t="shared" si="112"/>
        <v/>
      </c>
      <c r="W282" s="2" t="str">
        <f t="shared" si="113"/>
        <v>;;;;;</v>
      </c>
      <c r="X282" s="2">
        <f t="shared" si="114"/>
        <v>1</v>
      </c>
      <c r="Y282" s="2" t="str">
        <f t="shared" si="115"/>
        <v/>
      </c>
      <c r="Z282" s="2" t="str">
        <f t="shared" si="116"/>
        <v>;;;;</v>
      </c>
      <c r="AA282" s="2">
        <f t="shared" si="117"/>
        <v>1</v>
      </c>
      <c r="AB282" s="2" t="str">
        <f t="shared" si="118"/>
        <v/>
      </c>
      <c r="AC282" s="2" t="str">
        <f t="shared" si="119"/>
        <v>;;;</v>
      </c>
      <c r="AD282" s="2"/>
      <c r="AE282" s="2"/>
      <c r="AF282" s="2"/>
      <c r="AG282" s="2"/>
    </row>
    <row r="283" spans="1:33">
      <c r="A283" s="2">
        <v>282</v>
      </c>
      <c r="B283" s="61">
        <f t="shared" si="96"/>
        <v>44843</v>
      </c>
      <c r="C283" s="2">
        <f t="shared" si="97"/>
        <v>9</v>
      </c>
      <c r="D283" s="2">
        <f t="shared" si="98"/>
        <v>40</v>
      </c>
      <c r="E283" s="2" cm="1">
        <f t="array" ref="E283">INDEX(Kalender,C283,D283)</f>
        <v>41</v>
      </c>
      <c r="F283" s="2">
        <f>COUNTIF(E$2:E283,E283)-1</f>
        <v>1</v>
      </c>
      <c r="G283" s="2" t="str" cm="1">
        <f t="array" ref="G283">IF(YEAR(B283)=N('Kalender-Kehrwoche'!$D$7),INDEX(Person,E283,1),"")&amp;";;;;;;;"</f>
        <v>Wohnung 3; Dritter; mal;sehen;;;;;;;</v>
      </c>
      <c r="H283" s="2" t="str" cm="1">
        <f t="array" ref="H283">TRIM(IFERROR(INDEX(J283:AC283,1,F283*3+1),""))&amp;" "</f>
        <v xml:space="preserve">Dritter </v>
      </c>
      <c r="I283" s="2">
        <f t="shared" si="99"/>
        <v>10</v>
      </c>
      <c r="J283" s="2" t="str">
        <f t="shared" si="100"/>
        <v>Wohnung 3</v>
      </c>
      <c r="K283" s="2" t="str">
        <f t="shared" si="101"/>
        <v xml:space="preserve"> Dritter; mal;sehen;;;;;;;</v>
      </c>
      <c r="L283" s="2">
        <f t="shared" si="102"/>
        <v>9</v>
      </c>
      <c r="M283" s="2" t="str">
        <f t="shared" si="103"/>
        <v xml:space="preserve"> Dritter</v>
      </c>
      <c r="N283" s="2" t="str">
        <f t="shared" si="104"/>
        <v xml:space="preserve"> mal;sehen;;;;;;;</v>
      </c>
      <c r="O283" s="2">
        <f t="shared" si="105"/>
        <v>5</v>
      </c>
      <c r="P283" s="2" t="str">
        <f t="shared" si="106"/>
        <v xml:space="preserve"> mal</v>
      </c>
      <c r="Q283" s="2" t="str">
        <f t="shared" si="107"/>
        <v>sehen;;;;;;;</v>
      </c>
      <c r="R283" s="2">
        <f t="shared" si="108"/>
        <v>6</v>
      </c>
      <c r="S283" s="2" t="str">
        <f t="shared" si="109"/>
        <v>sehen</v>
      </c>
      <c r="T283" s="2" t="str">
        <f t="shared" si="110"/>
        <v>;;;;;;</v>
      </c>
      <c r="U283" s="2">
        <f t="shared" si="111"/>
        <v>1</v>
      </c>
      <c r="V283" s="2" t="str">
        <f t="shared" si="112"/>
        <v/>
      </c>
      <c r="W283" s="2" t="str">
        <f t="shared" si="113"/>
        <v>;;;;;</v>
      </c>
      <c r="X283" s="2">
        <f t="shared" si="114"/>
        <v>1</v>
      </c>
      <c r="Y283" s="2" t="str">
        <f t="shared" si="115"/>
        <v/>
      </c>
      <c r="Z283" s="2" t="str">
        <f t="shared" si="116"/>
        <v>;;;;</v>
      </c>
      <c r="AA283" s="2">
        <f t="shared" si="117"/>
        <v>1</v>
      </c>
      <c r="AB283" s="2" t="str">
        <f t="shared" si="118"/>
        <v/>
      </c>
      <c r="AC283" s="2" t="str">
        <f t="shared" si="119"/>
        <v>;;;</v>
      </c>
      <c r="AD283" s="2"/>
      <c r="AE283" s="2"/>
      <c r="AF283" s="2"/>
      <c r="AG283" s="2"/>
    </row>
    <row r="284" spans="1:33">
      <c r="A284" s="2">
        <v>283</v>
      </c>
      <c r="B284" s="61">
        <f t="shared" si="96"/>
        <v>44844</v>
      </c>
      <c r="C284" s="2">
        <f t="shared" si="97"/>
        <v>10</v>
      </c>
      <c r="D284" s="2">
        <f t="shared" si="98"/>
        <v>40</v>
      </c>
      <c r="E284" s="2" cm="1">
        <f t="array" ref="E284">INDEX(Kalender,C284,D284)</f>
        <v>41</v>
      </c>
      <c r="F284" s="2">
        <f>COUNTIF(E$2:E284,E284)-1</f>
        <v>2</v>
      </c>
      <c r="G284" s="2" t="str" cm="1">
        <f t="array" ref="G284">IF(YEAR(B284)=N('Kalender-Kehrwoche'!$D$7),INDEX(Person,E284,1),"")&amp;";;;;;;;"</f>
        <v>Wohnung 3; Dritter; mal;sehen;;;;;;;</v>
      </c>
      <c r="H284" s="2" t="str" cm="1">
        <f t="array" ref="H284">TRIM(IFERROR(INDEX(J284:AC284,1,F284*3+1),""))&amp;" "</f>
        <v xml:space="preserve">mal </v>
      </c>
      <c r="I284" s="2">
        <f t="shared" si="99"/>
        <v>10</v>
      </c>
      <c r="J284" s="2" t="str">
        <f t="shared" si="100"/>
        <v>Wohnung 3</v>
      </c>
      <c r="K284" s="2" t="str">
        <f t="shared" si="101"/>
        <v xml:space="preserve"> Dritter; mal;sehen;;;;;;;</v>
      </c>
      <c r="L284" s="2">
        <f t="shared" si="102"/>
        <v>9</v>
      </c>
      <c r="M284" s="2" t="str">
        <f t="shared" si="103"/>
        <v xml:space="preserve"> Dritter</v>
      </c>
      <c r="N284" s="2" t="str">
        <f t="shared" si="104"/>
        <v xml:space="preserve"> mal;sehen;;;;;;;</v>
      </c>
      <c r="O284" s="2">
        <f t="shared" si="105"/>
        <v>5</v>
      </c>
      <c r="P284" s="2" t="str">
        <f t="shared" si="106"/>
        <v xml:space="preserve"> mal</v>
      </c>
      <c r="Q284" s="2" t="str">
        <f t="shared" si="107"/>
        <v>sehen;;;;;;;</v>
      </c>
      <c r="R284" s="2">
        <f t="shared" si="108"/>
        <v>6</v>
      </c>
      <c r="S284" s="2" t="str">
        <f t="shared" si="109"/>
        <v>sehen</v>
      </c>
      <c r="T284" s="2" t="str">
        <f t="shared" si="110"/>
        <v>;;;;;;</v>
      </c>
      <c r="U284" s="2">
        <f t="shared" si="111"/>
        <v>1</v>
      </c>
      <c r="V284" s="2" t="str">
        <f t="shared" si="112"/>
        <v/>
      </c>
      <c r="W284" s="2" t="str">
        <f t="shared" si="113"/>
        <v>;;;;;</v>
      </c>
      <c r="X284" s="2">
        <f t="shared" si="114"/>
        <v>1</v>
      </c>
      <c r="Y284" s="2" t="str">
        <f t="shared" si="115"/>
        <v/>
      </c>
      <c r="Z284" s="2" t="str">
        <f t="shared" si="116"/>
        <v>;;;;</v>
      </c>
      <c r="AA284" s="2">
        <f t="shared" si="117"/>
        <v>1</v>
      </c>
      <c r="AB284" s="2" t="str">
        <f t="shared" si="118"/>
        <v/>
      </c>
      <c r="AC284" s="2" t="str">
        <f t="shared" si="119"/>
        <v>;;;</v>
      </c>
      <c r="AD284" s="2"/>
      <c r="AE284" s="2"/>
      <c r="AF284" s="2"/>
      <c r="AG284" s="2"/>
    </row>
    <row r="285" spans="1:33">
      <c r="A285" s="2">
        <v>284</v>
      </c>
      <c r="B285" s="61">
        <f t="shared" si="96"/>
        <v>44845</v>
      </c>
      <c r="C285" s="2">
        <f t="shared" si="97"/>
        <v>11</v>
      </c>
      <c r="D285" s="2">
        <f t="shared" si="98"/>
        <v>40</v>
      </c>
      <c r="E285" s="2" cm="1">
        <f t="array" ref="E285">INDEX(Kalender,C285,D285)</f>
        <v>41</v>
      </c>
      <c r="F285" s="2">
        <f>COUNTIF(E$2:E285,E285)-1</f>
        <v>3</v>
      </c>
      <c r="G285" s="2" t="str" cm="1">
        <f t="array" ref="G285">IF(YEAR(B285)=N('Kalender-Kehrwoche'!$D$7),INDEX(Person,E285,1),"")&amp;";;;;;;;"</f>
        <v>Wohnung 3; Dritter; mal;sehen;;;;;;;</v>
      </c>
      <c r="H285" s="2" t="str" cm="1">
        <f t="array" ref="H285">TRIM(IFERROR(INDEX(J285:AC285,1,F285*3+1),""))&amp;" "</f>
        <v xml:space="preserve">sehen </v>
      </c>
      <c r="I285" s="2">
        <f t="shared" si="99"/>
        <v>10</v>
      </c>
      <c r="J285" s="2" t="str">
        <f t="shared" si="100"/>
        <v>Wohnung 3</v>
      </c>
      <c r="K285" s="2" t="str">
        <f t="shared" si="101"/>
        <v xml:space="preserve"> Dritter; mal;sehen;;;;;;;</v>
      </c>
      <c r="L285" s="2">
        <f t="shared" si="102"/>
        <v>9</v>
      </c>
      <c r="M285" s="2" t="str">
        <f t="shared" si="103"/>
        <v xml:space="preserve"> Dritter</v>
      </c>
      <c r="N285" s="2" t="str">
        <f t="shared" si="104"/>
        <v xml:space="preserve"> mal;sehen;;;;;;;</v>
      </c>
      <c r="O285" s="2">
        <f t="shared" si="105"/>
        <v>5</v>
      </c>
      <c r="P285" s="2" t="str">
        <f t="shared" si="106"/>
        <v xml:space="preserve"> mal</v>
      </c>
      <c r="Q285" s="2" t="str">
        <f t="shared" si="107"/>
        <v>sehen;;;;;;;</v>
      </c>
      <c r="R285" s="2">
        <f t="shared" si="108"/>
        <v>6</v>
      </c>
      <c r="S285" s="2" t="str">
        <f t="shared" si="109"/>
        <v>sehen</v>
      </c>
      <c r="T285" s="2" t="str">
        <f t="shared" si="110"/>
        <v>;;;;;;</v>
      </c>
      <c r="U285" s="2">
        <f t="shared" si="111"/>
        <v>1</v>
      </c>
      <c r="V285" s="2" t="str">
        <f t="shared" si="112"/>
        <v/>
      </c>
      <c r="W285" s="2" t="str">
        <f t="shared" si="113"/>
        <v>;;;;;</v>
      </c>
      <c r="X285" s="2">
        <f t="shared" si="114"/>
        <v>1</v>
      </c>
      <c r="Y285" s="2" t="str">
        <f t="shared" si="115"/>
        <v/>
      </c>
      <c r="Z285" s="2" t="str">
        <f t="shared" si="116"/>
        <v>;;;;</v>
      </c>
      <c r="AA285" s="2">
        <f t="shared" si="117"/>
        <v>1</v>
      </c>
      <c r="AB285" s="2" t="str">
        <f t="shared" si="118"/>
        <v/>
      </c>
      <c r="AC285" s="2" t="str">
        <f t="shared" si="119"/>
        <v>;;;</v>
      </c>
      <c r="AD285" s="2"/>
      <c r="AE285" s="2"/>
      <c r="AF285" s="2"/>
      <c r="AG285" s="2"/>
    </row>
    <row r="286" spans="1:33">
      <c r="A286" s="2">
        <v>285</v>
      </c>
      <c r="B286" s="61">
        <f t="shared" si="96"/>
        <v>44846</v>
      </c>
      <c r="C286" s="2">
        <f t="shared" si="97"/>
        <v>12</v>
      </c>
      <c r="D286" s="2">
        <f t="shared" si="98"/>
        <v>40</v>
      </c>
      <c r="E286" s="2" cm="1">
        <f t="array" ref="E286">INDEX(Kalender,C286,D286)</f>
        <v>41</v>
      </c>
      <c r="F286" s="2">
        <f>COUNTIF(E$2:E286,E286)-1</f>
        <v>4</v>
      </c>
      <c r="G286" s="2" t="str" cm="1">
        <f t="array" ref="G286">IF(YEAR(B286)=N('Kalender-Kehrwoche'!$D$7),INDEX(Person,E286,1),"")&amp;";;;;;;;"</f>
        <v>Wohnung 3; Dritter; mal;sehen;;;;;;;</v>
      </c>
      <c r="H286" s="2" t="str" cm="1">
        <f t="array" ref="H286">TRIM(IFERROR(INDEX(J286:AC286,1,F286*3+1),""))&amp;" "</f>
        <v xml:space="preserve"> </v>
      </c>
      <c r="I286" s="2">
        <f t="shared" si="99"/>
        <v>10</v>
      </c>
      <c r="J286" s="2" t="str">
        <f t="shared" si="100"/>
        <v>Wohnung 3</v>
      </c>
      <c r="K286" s="2" t="str">
        <f t="shared" si="101"/>
        <v xml:space="preserve"> Dritter; mal;sehen;;;;;;;</v>
      </c>
      <c r="L286" s="2">
        <f t="shared" si="102"/>
        <v>9</v>
      </c>
      <c r="M286" s="2" t="str">
        <f t="shared" si="103"/>
        <v xml:space="preserve"> Dritter</v>
      </c>
      <c r="N286" s="2" t="str">
        <f t="shared" si="104"/>
        <v xml:space="preserve"> mal;sehen;;;;;;;</v>
      </c>
      <c r="O286" s="2">
        <f t="shared" si="105"/>
        <v>5</v>
      </c>
      <c r="P286" s="2" t="str">
        <f t="shared" si="106"/>
        <v xml:space="preserve"> mal</v>
      </c>
      <c r="Q286" s="2" t="str">
        <f t="shared" si="107"/>
        <v>sehen;;;;;;;</v>
      </c>
      <c r="R286" s="2">
        <f t="shared" si="108"/>
        <v>6</v>
      </c>
      <c r="S286" s="2" t="str">
        <f t="shared" si="109"/>
        <v>sehen</v>
      </c>
      <c r="T286" s="2" t="str">
        <f t="shared" si="110"/>
        <v>;;;;;;</v>
      </c>
      <c r="U286" s="2">
        <f t="shared" si="111"/>
        <v>1</v>
      </c>
      <c r="V286" s="2" t="str">
        <f t="shared" si="112"/>
        <v/>
      </c>
      <c r="W286" s="2" t="str">
        <f t="shared" si="113"/>
        <v>;;;;;</v>
      </c>
      <c r="X286" s="2">
        <f t="shared" si="114"/>
        <v>1</v>
      </c>
      <c r="Y286" s="2" t="str">
        <f t="shared" si="115"/>
        <v/>
      </c>
      <c r="Z286" s="2" t="str">
        <f t="shared" si="116"/>
        <v>;;;;</v>
      </c>
      <c r="AA286" s="2">
        <f t="shared" si="117"/>
        <v>1</v>
      </c>
      <c r="AB286" s="2" t="str">
        <f t="shared" si="118"/>
        <v/>
      </c>
      <c r="AC286" s="2" t="str">
        <f t="shared" si="119"/>
        <v>;;;</v>
      </c>
      <c r="AD286" s="2"/>
      <c r="AE286" s="2"/>
      <c r="AF286" s="2"/>
      <c r="AG286" s="2"/>
    </row>
    <row r="287" spans="1:33">
      <c r="A287" s="2">
        <v>286</v>
      </c>
      <c r="B287" s="61">
        <f t="shared" si="96"/>
        <v>44847</v>
      </c>
      <c r="C287" s="2">
        <f t="shared" si="97"/>
        <v>13</v>
      </c>
      <c r="D287" s="2">
        <f t="shared" si="98"/>
        <v>40</v>
      </c>
      <c r="E287" s="2" cm="1">
        <f t="array" ref="E287">INDEX(Kalender,C287,D287)</f>
        <v>41</v>
      </c>
      <c r="F287" s="2">
        <f>COUNTIF(E$2:E287,E287)-1</f>
        <v>5</v>
      </c>
      <c r="G287" s="2" t="str" cm="1">
        <f t="array" ref="G287">IF(YEAR(B287)=N('Kalender-Kehrwoche'!$D$7),INDEX(Person,E287,1),"")&amp;";;;;;;;"</f>
        <v>Wohnung 3; Dritter; mal;sehen;;;;;;;</v>
      </c>
      <c r="H287" s="2" t="str" cm="1">
        <f t="array" ref="H287">TRIM(IFERROR(INDEX(J287:AC287,1,F287*3+1),""))&amp;" "</f>
        <v xml:space="preserve"> </v>
      </c>
      <c r="I287" s="2">
        <f t="shared" si="99"/>
        <v>10</v>
      </c>
      <c r="J287" s="2" t="str">
        <f t="shared" si="100"/>
        <v>Wohnung 3</v>
      </c>
      <c r="K287" s="2" t="str">
        <f t="shared" si="101"/>
        <v xml:space="preserve"> Dritter; mal;sehen;;;;;;;</v>
      </c>
      <c r="L287" s="2">
        <f t="shared" si="102"/>
        <v>9</v>
      </c>
      <c r="M287" s="2" t="str">
        <f t="shared" si="103"/>
        <v xml:space="preserve"> Dritter</v>
      </c>
      <c r="N287" s="2" t="str">
        <f t="shared" si="104"/>
        <v xml:space="preserve"> mal;sehen;;;;;;;</v>
      </c>
      <c r="O287" s="2">
        <f t="shared" si="105"/>
        <v>5</v>
      </c>
      <c r="P287" s="2" t="str">
        <f t="shared" si="106"/>
        <v xml:space="preserve"> mal</v>
      </c>
      <c r="Q287" s="2" t="str">
        <f t="shared" si="107"/>
        <v>sehen;;;;;;;</v>
      </c>
      <c r="R287" s="2">
        <f t="shared" si="108"/>
        <v>6</v>
      </c>
      <c r="S287" s="2" t="str">
        <f t="shared" si="109"/>
        <v>sehen</v>
      </c>
      <c r="T287" s="2" t="str">
        <f t="shared" si="110"/>
        <v>;;;;;;</v>
      </c>
      <c r="U287" s="2">
        <f t="shared" si="111"/>
        <v>1</v>
      </c>
      <c r="V287" s="2" t="str">
        <f t="shared" si="112"/>
        <v/>
      </c>
      <c r="W287" s="2" t="str">
        <f t="shared" si="113"/>
        <v>;;;;;</v>
      </c>
      <c r="X287" s="2">
        <f t="shared" si="114"/>
        <v>1</v>
      </c>
      <c r="Y287" s="2" t="str">
        <f t="shared" si="115"/>
        <v/>
      </c>
      <c r="Z287" s="2" t="str">
        <f t="shared" si="116"/>
        <v>;;;;</v>
      </c>
      <c r="AA287" s="2">
        <f t="shared" si="117"/>
        <v>1</v>
      </c>
      <c r="AB287" s="2" t="str">
        <f t="shared" si="118"/>
        <v/>
      </c>
      <c r="AC287" s="2" t="str">
        <f t="shared" si="119"/>
        <v>;;;</v>
      </c>
      <c r="AD287" s="2"/>
      <c r="AE287" s="2"/>
      <c r="AF287" s="2"/>
      <c r="AG287" s="2"/>
    </row>
    <row r="288" spans="1:33">
      <c r="A288" s="2">
        <v>287</v>
      </c>
      <c r="B288" s="61">
        <f t="shared" si="96"/>
        <v>44848</v>
      </c>
      <c r="C288" s="2">
        <f t="shared" si="97"/>
        <v>14</v>
      </c>
      <c r="D288" s="2">
        <f t="shared" si="98"/>
        <v>40</v>
      </c>
      <c r="E288" s="2" cm="1">
        <f t="array" ref="E288">INDEX(Kalender,C288,D288)</f>
        <v>41</v>
      </c>
      <c r="F288" s="2">
        <f>COUNTIF(E$2:E288,E288)-1</f>
        <v>6</v>
      </c>
      <c r="G288" s="2" t="str" cm="1">
        <f t="array" ref="G288">IF(YEAR(B288)=N('Kalender-Kehrwoche'!$D$7),INDEX(Person,E288,1),"")&amp;";;;;;;;"</f>
        <v>Wohnung 3; Dritter; mal;sehen;;;;;;;</v>
      </c>
      <c r="H288" s="2" t="str" cm="1">
        <f t="array" ref="H288">TRIM(IFERROR(INDEX(J288:AC288,1,F288*3+1),""))&amp;" "</f>
        <v xml:space="preserve"> </v>
      </c>
      <c r="I288" s="2">
        <f t="shared" si="99"/>
        <v>10</v>
      </c>
      <c r="J288" s="2" t="str">
        <f t="shared" si="100"/>
        <v>Wohnung 3</v>
      </c>
      <c r="K288" s="2" t="str">
        <f t="shared" si="101"/>
        <v xml:space="preserve"> Dritter; mal;sehen;;;;;;;</v>
      </c>
      <c r="L288" s="2">
        <f t="shared" si="102"/>
        <v>9</v>
      </c>
      <c r="M288" s="2" t="str">
        <f t="shared" si="103"/>
        <v xml:space="preserve"> Dritter</v>
      </c>
      <c r="N288" s="2" t="str">
        <f t="shared" si="104"/>
        <v xml:space="preserve"> mal;sehen;;;;;;;</v>
      </c>
      <c r="O288" s="2">
        <f t="shared" si="105"/>
        <v>5</v>
      </c>
      <c r="P288" s="2" t="str">
        <f t="shared" si="106"/>
        <v xml:space="preserve"> mal</v>
      </c>
      <c r="Q288" s="2" t="str">
        <f t="shared" si="107"/>
        <v>sehen;;;;;;;</v>
      </c>
      <c r="R288" s="2">
        <f t="shared" si="108"/>
        <v>6</v>
      </c>
      <c r="S288" s="2" t="str">
        <f t="shared" si="109"/>
        <v>sehen</v>
      </c>
      <c r="T288" s="2" t="str">
        <f t="shared" si="110"/>
        <v>;;;;;;</v>
      </c>
      <c r="U288" s="2">
        <f t="shared" si="111"/>
        <v>1</v>
      </c>
      <c r="V288" s="2" t="str">
        <f t="shared" si="112"/>
        <v/>
      </c>
      <c r="W288" s="2" t="str">
        <f t="shared" si="113"/>
        <v>;;;;;</v>
      </c>
      <c r="X288" s="2">
        <f t="shared" si="114"/>
        <v>1</v>
      </c>
      <c r="Y288" s="2" t="str">
        <f t="shared" si="115"/>
        <v/>
      </c>
      <c r="Z288" s="2" t="str">
        <f t="shared" si="116"/>
        <v>;;;;</v>
      </c>
      <c r="AA288" s="2">
        <f t="shared" si="117"/>
        <v>1</v>
      </c>
      <c r="AB288" s="2" t="str">
        <f t="shared" si="118"/>
        <v/>
      </c>
      <c r="AC288" s="2" t="str">
        <f t="shared" si="119"/>
        <v>;;;</v>
      </c>
      <c r="AD288" s="2"/>
      <c r="AE288" s="2"/>
      <c r="AF288" s="2"/>
      <c r="AG288" s="2"/>
    </row>
    <row r="289" spans="1:33">
      <c r="A289" s="2">
        <v>288</v>
      </c>
      <c r="B289" s="61">
        <f t="shared" si="96"/>
        <v>44849</v>
      </c>
      <c r="C289" s="2">
        <f t="shared" si="97"/>
        <v>15</v>
      </c>
      <c r="D289" s="2">
        <f t="shared" si="98"/>
        <v>40</v>
      </c>
      <c r="E289" s="2" cm="1">
        <f t="array" ref="E289">INDEX(Kalender,C289,D289)</f>
        <v>42</v>
      </c>
      <c r="F289" s="2">
        <f>COUNTIF(E$2:E289,E289)-1</f>
        <v>0</v>
      </c>
      <c r="G289" s="2" t="str" cm="1">
        <f t="array" ref="G289">IF(YEAR(B289)=N('Kalender-Kehrwoche'!$D$7),INDEX(Person,E289,1),"")&amp;";;;;;;;"</f>
        <v>WHG-01; Thomann; Gerhard;;;;;;;</v>
      </c>
      <c r="H289" s="2" t="str" cm="1">
        <f t="array" ref="H289">TRIM(IFERROR(INDEX(J289:AC289,1,F289*3+1),""))&amp;" "</f>
        <v xml:space="preserve">WHG-01 </v>
      </c>
      <c r="I289" s="2">
        <f t="shared" si="99"/>
        <v>7</v>
      </c>
      <c r="J289" s="2" t="str">
        <f t="shared" si="100"/>
        <v>WHG-01</v>
      </c>
      <c r="K289" s="2" t="str">
        <f t="shared" si="101"/>
        <v xml:space="preserve"> Thomann; Gerhard;;;;;;;</v>
      </c>
      <c r="L289" s="2">
        <f t="shared" si="102"/>
        <v>9</v>
      </c>
      <c r="M289" s="2" t="str">
        <f t="shared" si="103"/>
        <v xml:space="preserve"> Thomann</v>
      </c>
      <c r="N289" s="2" t="str">
        <f t="shared" si="104"/>
        <v xml:space="preserve"> Gerhard;;;;;;;</v>
      </c>
      <c r="O289" s="2">
        <f t="shared" si="105"/>
        <v>9</v>
      </c>
      <c r="P289" s="2" t="str">
        <f t="shared" si="106"/>
        <v xml:space="preserve"> Gerhard</v>
      </c>
      <c r="Q289" s="2" t="str">
        <f t="shared" si="107"/>
        <v>;;;;;;</v>
      </c>
      <c r="R289" s="2">
        <f t="shared" si="108"/>
        <v>1</v>
      </c>
      <c r="S289" s="2" t="str">
        <f t="shared" si="109"/>
        <v/>
      </c>
      <c r="T289" s="2" t="str">
        <f t="shared" si="110"/>
        <v>;;;;;</v>
      </c>
      <c r="U289" s="2">
        <f t="shared" si="111"/>
        <v>1</v>
      </c>
      <c r="V289" s="2" t="str">
        <f t="shared" si="112"/>
        <v/>
      </c>
      <c r="W289" s="2" t="str">
        <f t="shared" si="113"/>
        <v>;;;;</v>
      </c>
      <c r="X289" s="2">
        <f t="shared" si="114"/>
        <v>1</v>
      </c>
      <c r="Y289" s="2" t="str">
        <f t="shared" si="115"/>
        <v/>
      </c>
      <c r="Z289" s="2" t="str">
        <f t="shared" si="116"/>
        <v>;;;</v>
      </c>
      <c r="AA289" s="2">
        <f t="shared" si="117"/>
        <v>1</v>
      </c>
      <c r="AB289" s="2" t="str">
        <f t="shared" si="118"/>
        <v/>
      </c>
      <c r="AC289" s="2" t="str">
        <f t="shared" si="119"/>
        <v>;;</v>
      </c>
      <c r="AD289" s="2"/>
      <c r="AE289" s="2"/>
      <c r="AF289" s="2"/>
      <c r="AG289" s="2"/>
    </row>
    <row r="290" spans="1:33">
      <c r="A290" s="2">
        <v>289</v>
      </c>
      <c r="B290" s="61">
        <f t="shared" si="96"/>
        <v>44850</v>
      </c>
      <c r="C290" s="2">
        <f t="shared" si="97"/>
        <v>16</v>
      </c>
      <c r="D290" s="2">
        <f t="shared" si="98"/>
        <v>40</v>
      </c>
      <c r="E290" s="2" cm="1">
        <f t="array" ref="E290">INDEX(Kalender,C290,D290)</f>
        <v>42</v>
      </c>
      <c r="F290" s="2">
        <f>COUNTIF(E$2:E290,E290)-1</f>
        <v>1</v>
      </c>
      <c r="G290" s="2" t="str" cm="1">
        <f t="array" ref="G290">IF(YEAR(B290)=N('Kalender-Kehrwoche'!$D$7),INDEX(Person,E290,1),"")&amp;";;;;;;;"</f>
        <v>WHG-01; Thomann; Gerhard;;;;;;;</v>
      </c>
      <c r="H290" s="2" t="str" cm="1">
        <f t="array" ref="H290">TRIM(IFERROR(INDEX(J290:AC290,1,F290*3+1),""))&amp;" "</f>
        <v xml:space="preserve">Thomann </v>
      </c>
      <c r="I290" s="2">
        <f t="shared" si="99"/>
        <v>7</v>
      </c>
      <c r="J290" s="2" t="str">
        <f t="shared" si="100"/>
        <v>WHG-01</v>
      </c>
      <c r="K290" s="2" t="str">
        <f t="shared" si="101"/>
        <v xml:space="preserve"> Thomann; Gerhard;;;;;;;</v>
      </c>
      <c r="L290" s="2">
        <f t="shared" si="102"/>
        <v>9</v>
      </c>
      <c r="M290" s="2" t="str">
        <f t="shared" si="103"/>
        <v xml:space="preserve"> Thomann</v>
      </c>
      <c r="N290" s="2" t="str">
        <f t="shared" si="104"/>
        <v xml:space="preserve"> Gerhard;;;;;;;</v>
      </c>
      <c r="O290" s="2">
        <f t="shared" si="105"/>
        <v>9</v>
      </c>
      <c r="P290" s="2" t="str">
        <f t="shared" si="106"/>
        <v xml:space="preserve"> Gerhard</v>
      </c>
      <c r="Q290" s="2" t="str">
        <f t="shared" si="107"/>
        <v>;;;;;;</v>
      </c>
      <c r="R290" s="2">
        <f t="shared" si="108"/>
        <v>1</v>
      </c>
      <c r="S290" s="2" t="str">
        <f t="shared" si="109"/>
        <v/>
      </c>
      <c r="T290" s="2" t="str">
        <f t="shared" si="110"/>
        <v>;;;;;</v>
      </c>
      <c r="U290" s="2">
        <f t="shared" si="111"/>
        <v>1</v>
      </c>
      <c r="V290" s="2" t="str">
        <f t="shared" si="112"/>
        <v/>
      </c>
      <c r="W290" s="2" t="str">
        <f t="shared" si="113"/>
        <v>;;;;</v>
      </c>
      <c r="X290" s="2">
        <f t="shared" si="114"/>
        <v>1</v>
      </c>
      <c r="Y290" s="2" t="str">
        <f t="shared" si="115"/>
        <v/>
      </c>
      <c r="Z290" s="2" t="str">
        <f t="shared" si="116"/>
        <v>;;;</v>
      </c>
      <c r="AA290" s="2">
        <f t="shared" si="117"/>
        <v>1</v>
      </c>
      <c r="AB290" s="2" t="str">
        <f t="shared" si="118"/>
        <v/>
      </c>
      <c r="AC290" s="2" t="str">
        <f t="shared" si="119"/>
        <v>;;</v>
      </c>
      <c r="AD290" s="2"/>
      <c r="AE290" s="2"/>
      <c r="AF290" s="2"/>
      <c r="AG290" s="2"/>
    </row>
    <row r="291" spans="1:33">
      <c r="A291" s="2">
        <v>290</v>
      </c>
      <c r="B291" s="61">
        <f t="shared" si="96"/>
        <v>44851</v>
      </c>
      <c r="C291" s="2">
        <f t="shared" si="97"/>
        <v>17</v>
      </c>
      <c r="D291" s="2">
        <f t="shared" si="98"/>
        <v>40</v>
      </c>
      <c r="E291" s="2" cm="1">
        <f t="array" ref="E291">INDEX(Kalender,C291,D291)</f>
        <v>42</v>
      </c>
      <c r="F291" s="2">
        <f>COUNTIF(E$2:E291,E291)-1</f>
        <v>2</v>
      </c>
      <c r="G291" s="2" t="str" cm="1">
        <f t="array" ref="G291">IF(YEAR(B291)=N('Kalender-Kehrwoche'!$D$7),INDEX(Person,E291,1),"")&amp;";;;;;;;"</f>
        <v>WHG-01; Thomann; Gerhard;;;;;;;</v>
      </c>
      <c r="H291" s="2" t="str" cm="1">
        <f t="array" ref="H291">TRIM(IFERROR(INDEX(J291:AC291,1,F291*3+1),""))&amp;" "</f>
        <v xml:space="preserve">Gerhard </v>
      </c>
      <c r="I291" s="2">
        <f t="shared" si="99"/>
        <v>7</v>
      </c>
      <c r="J291" s="2" t="str">
        <f t="shared" si="100"/>
        <v>WHG-01</v>
      </c>
      <c r="K291" s="2" t="str">
        <f t="shared" si="101"/>
        <v xml:space="preserve"> Thomann; Gerhard;;;;;;;</v>
      </c>
      <c r="L291" s="2">
        <f t="shared" si="102"/>
        <v>9</v>
      </c>
      <c r="M291" s="2" t="str">
        <f t="shared" si="103"/>
        <v xml:space="preserve"> Thomann</v>
      </c>
      <c r="N291" s="2" t="str">
        <f t="shared" si="104"/>
        <v xml:space="preserve"> Gerhard;;;;;;;</v>
      </c>
      <c r="O291" s="2">
        <f t="shared" si="105"/>
        <v>9</v>
      </c>
      <c r="P291" s="2" t="str">
        <f t="shared" si="106"/>
        <v xml:space="preserve"> Gerhard</v>
      </c>
      <c r="Q291" s="2" t="str">
        <f t="shared" si="107"/>
        <v>;;;;;;</v>
      </c>
      <c r="R291" s="2">
        <f t="shared" si="108"/>
        <v>1</v>
      </c>
      <c r="S291" s="2" t="str">
        <f t="shared" si="109"/>
        <v/>
      </c>
      <c r="T291" s="2" t="str">
        <f t="shared" si="110"/>
        <v>;;;;;</v>
      </c>
      <c r="U291" s="2">
        <f t="shared" si="111"/>
        <v>1</v>
      </c>
      <c r="V291" s="2" t="str">
        <f t="shared" si="112"/>
        <v/>
      </c>
      <c r="W291" s="2" t="str">
        <f t="shared" si="113"/>
        <v>;;;;</v>
      </c>
      <c r="X291" s="2">
        <f t="shared" si="114"/>
        <v>1</v>
      </c>
      <c r="Y291" s="2" t="str">
        <f t="shared" si="115"/>
        <v/>
      </c>
      <c r="Z291" s="2" t="str">
        <f t="shared" si="116"/>
        <v>;;;</v>
      </c>
      <c r="AA291" s="2">
        <f t="shared" si="117"/>
        <v>1</v>
      </c>
      <c r="AB291" s="2" t="str">
        <f t="shared" si="118"/>
        <v/>
      </c>
      <c r="AC291" s="2" t="str">
        <f t="shared" si="119"/>
        <v>;;</v>
      </c>
      <c r="AD291" s="2"/>
      <c r="AE291" s="2"/>
      <c r="AF291" s="2"/>
      <c r="AG291" s="2"/>
    </row>
    <row r="292" spans="1:33">
      <c r="A292" s="2">
        <v>291</v>
      </c>
      <c r="B292" s="61">
        <f t="shared" si="96"/>
        <v>44852</v>
      </c>
      <c r="C292" s="2">
        <f t="shared" si="97"/>
        <v>18</v>
      </c>
      <c r="D292" s="2">
        <f t="shared" si="98"/>
        <v>40</v>
      </c>
      <c r="E292" s="2" cm="1">
        <f t="array" ref="E292">INDEX(Kalender,C292,D292)</f>
        <v>42</v>
      </c>
      <c r="F292" s="2">
        <f>COUNTIF(E$2:E292,E292)-1</f>
        <v>3</v>
      </c>
      <c r="G292" s="2" t="str" cm="1">
        <f t="array" ref="G292">IF(YEAR(B292)=N('Kalender-Kehrwoche'!$D$7),INDEX(Person,E292,1),"")&amp;";;;;;;;"</f>
        <v>WHG-01; Thomann; Gerhard;;;;;;;</v>
      </c>
      <c r="H292" s="2" t="str" cm="1">
        <f t="array" ref="H292">TRIM(IFERROR(INDEX(J292:AC292,1,F292*3+1),""))&amp;" "</f>
        <v xml:space="preserve"> </v>
      </c>
      <c r="I292" s="2">
        <f t="shared" si="99"/>
        <v>7</v>
      </c>
      <c r="J292" s="2" t="str">
        <f t="shared" si="100"/>
        <v>WHG-01</v>
      </c>
      <c r="K292" s="2" t="str">
        <f t="shared" si="101"/>
        <v xml:space="preserve"> Thomann; Gerhard;;;;;;;</v>
      </c>
      <c r="L292" s="2">
        <f t="shared" si="102"/>
        <v>9</v>
      </c>
      <c r="M292" s="2" t="str">
        <f t="shared" si="103"/>
        <v xml:space="preserve"> Thomann</v>
      </c>
      <c r="N292" s="2" t="str">
        <f t="shared" si="104"/>
        <v xml:space="preserve"> Gerhard;;;;;;;</v>
      </c>
      <c r="O292" s="2">
        <f t="shared" si="105"/>
        <v>9</v>
      </c>
      <c r="P292" s="2" t="str">
        <f t="shared" si="106"/>
        <v xml:space="preserve"> Gerhard</v>
      </c>
      <c r="Q292" s="2" t="str">
        <f t="shared" si="107"/>
        <v>;;;;;;</v>
      </c>
      <c r="R292" s="2">
        <f t="shared" si="108"/>
        <v>1</v>
      </c>
      <c r="S292" s="2" t="str">
        <f t="shared" si="109"/>
        <v/>
      </c>
      <c r="T292" s="2" t="str">
        <f t="shared" si="110"/>
        <v>;;;;;</v>
      </c>
      <c r="U292" s="2">
        <f t="shared" si="111"/>
        <v>1</v>
      </c>
      <c r="V292" s="2" t="str">
        <f t="shared" si="112"/>
        <v/>
      </c>
      <c r="W292" s="2" t="str">
        <f t="shared" si="113"/>
        <v>;;;;</v>
      </c>
      <c r="X292" s="2">
        <f t="shared" si="114"/>
        <v>1</v>
      </c>
      <c r="Y292" s="2" t="str">
        <f t="shared" si="115"/>
        <v/>
      </c>
      <c r="Z292" s="2" t="str">
        <f t="shared" si="116"/>
        <v>;;;</v>
      </c>
      <c r="AA292" s="2">
        <f t="shared" si="117"/>
        <v>1</v>
      </c>
      <c r="AB292" s="2" t="str">
        <f t="shared" si="118"/>
        <v/>
      </c>
      <c r="AC292" s="2" t="str">
        <f t="shared" si="119"/>
        <v>;;</v>
      </c>
      <c r="AD292" s="2"/>
      <c r="AE292" s="2"/>
      <c r="AF292" s="2"/>
      <c r="AG292" s="2"/>
    </row>
    <row r="293" spans="1:33">
      <c r="A293" s="2">
        <v>292</v>
      </c>
      <c r="B293" s="61">
        <f t="shared" si="96"/>
        <v>44853</v>
      </c>
      <c r="C293" s="2">
        <f t="shared" si="97"/>
        <v>19</v>
      </c>
      <c r="D293" s="2">
        <f t="shared" si="98"/>
        <v>40</v>
      </c>
      <c r="E293" s="2" cm="1">
        <f t="array" ref="E293">INDEX(Kalender,C293,D293)</f>
        <v>42</v>
      </c>
      <c r="F293" s="2">
        <f>COUNTIF(E$2:E293,E293)-1</f>
        <v>4</v>
      </c>
      <c r="G293" s="2" t="str" cm="1">
        <f t="array" ref="G293">IF(YEAR(B293)=N('Kalender-Kehrwoche'!$D$7),INDEX(Person,E293,1),"")&amp;";;;;;;;"</f>
        <v>WHG-01; Thomann; Gerhard;;;;;;;</v>
      </c>
      <c r="H293" s="2" t="str" cm="1">
        <f t="array" ref="H293">TRIM(IFERROR(INDEX(J293:AC293,1,F293*3+1),""))&amp;" "</f>
        <v xml:space="preserve"> </v>
      </c>
      <c r="I293" s="2">
        <f t="shared" si="99"/>
        <v>7</v>
      </c>
      <c r="J293" s="2" t="str">
        <f t="shared" si="100"/>
        <v>WHG-01</v>
      </c>
      <c r="K293" s="2" t="str">
        <f t="shared" si="101"/>
        <v xml:space="preserve"> Thomann; Gerhard;;;;;;;</v>
      </c>
      <c r="L293" s="2">
        <f t="shared" si="102"/>
        <v>9</v>
      </c>
      <c r="M293" s="2" t="str">
        <f t="shared" si="103"/>
        <v xml:space="preserve"> Thomann</v>
      </c>
      <c r="N293" s="2" t="str">
        <f t="shared" si="104"/>
        <v xml:space="preserve"> Gerhard;;;;;;;</v>
      </c>
      <c r="O293" s="2">
        <f t="shared" si="105"/>
        <v>9</v>
      </c>
      <c r="P293" s="2" t="str">
        <f t="shared" si="106"/>
        <v xml:space="preserve"> Gerhard</v>
      </c>
      <c r="Q293" s="2" t="str">
        <f t="shared" si="107"/>
        <v>;;;;;;</v>
      </c>
      <c r="R293" s="2">
        <f t="shared" si="108"/>
        <v>1</v>
      </c>
      <c r="S293" s="2" t="str">
        <f t="shared" si="109"/>
        <v/>
      </c>
      <c r="T293" s="2" t="str">
        <f t="shared" si="110"/>
        <v>;;;;;</v>
      </c>
      <c r="U293" s="2">
        <f t="shared" si="111"/>
        <v>1</v>
      </c>
      <c r="V293" s="2" t="str">
        <f t="shared" si="112"/>
        <v/>
      </c>
      <c r="W293" s="2" t="str">
        <f t="shared" si="113"/>
        <v>;;;;</v>
      </c>
      <c r="X293" s="2">
        <f t="shared" si="114"/>
        <v>1</v>
      </c>
      <c r="Y293" s="2" t="str">
        <f t="shared" si="115"/>
        <v/>
      </c>
      <c r="Z293" s="2" t="str">
        <f t="shared" si="116"/>
        <v>;;;</v>
      </c>
      <c r="AA293" s="2">
        <f t="shared" si="117"/>
        <v>1</v>
      </c>
      <c r="AB293" s="2" t="str">
        <f t="shared" si="118"/>
        <v/>
      </c>
      <c r="AC293" s="2" t="str">
        <f t="shared" si="119"/>
        <v>;;</v>
      </c>
      <c r="AD293" s="2"/>
      <c r="AE293" s="2"/>
      <c r="AF293" s="2"/>
      <c r="AG293" s="2"/>
    </row>
    <row r="294" spans="1:33">
      <c r="A294" s="2">
        <v>293</v>
      </c>
      <c r="B294" s="61">
        <f t="shared" si="96"/>
        <v>44854</v>
      </c>
      <c r="C294" s="2">
        <f t="shared" si="97"/>
        <v>20</v>
      </c>
      <c r="D294" s="2">
        <f t="shared" si="98"/>
        <v>40</v>
      </c>
      <c r="E294" s="2" cm="1">
        <f t="array" ref="E294">INDEX(Kalender,C294,D294)</f>
        <v>42</v>
      </c>
      <c r="F294" s="2">
        <f>COUNTIF(E$2:E294,E294)-1</f>
        <v>5</v>
      </c>
      <c r="G294" s="2" t="str" cm="1">
        <f t="array" ref="G294">IF(YEAR(B294)=N('Kalender-Kehrwoche'!$D$7),INDEX(Person,E294,1),"")&amp;";;;;;;;"</f>
        <v>WHG-01; Thomann; Gerhard;;;;;;;</v>
      </c>
      <c r="H294" s="2" t="str" cm="1">
        <f t="array" ref="H294">TRIM(IFERROR(INDEX(J294:AC294,1,F294*3+1),""))&amp;" "</f>
        <v xml:space="preserve"> </v>
      </c>
      <c r="I294" s="2">
        <f t="shared" si="99"/>
        <v>7</v>
      </c>
      <c r="J294" s="2" t="str">
        <f t="shared" si="100"/>
        <v>WHG-01</v>
      </c>
      <c r="K294" s="2" t="str">
        <f t="shared" si="101"/>
        <v xml:space="preserve"> Thomann; Gerhard;;;;;;;</v>
      </c>
      <c r="L294" s="2">
        <f t="shared" si="102"/>
        <v>9</v>
      </c>
      <c r="M294" s="2" t="str">
        <f t="shared" si="103"/>
        <v xml:space="preserve"> Thomann</v>
      </c>
      <c r="N294" s="2" t="str">
        <f t="shared" si="104"/>
        <v xml:space="preserve"> Gerhard;;;;;;;</v>
      </c>
      <c r="O294" s="2">
        <f t="shared" si="105"/>
        <v>9</v>
      </c>
      <c r="P294" s="2" t="str">
        <f t="shared" si="106"/>
        <v xml:space="preserve"> Gerhard</v>
      </c>
      <c r="Q294" s="2" t="str">
        <f t="shared" si="107"/>
        <v>;;;;;;</v>
      </c>
      <c r="R294" s="2">
        <f t="shared" si="108"/>
        <v>1</v>
      </c>
      <c r="S294" s="2" t="str">
        <f t="shared" si="109"/>
        <v/>
      </c>
      <c r="T294" s="2" t="str">
        <f t="shared" si="110"/>
        <v>;;;;;</v>
      </c>
      <c r="U294" s="2">
        <f t="shared" si="111"/>
        <v>1</v>
      </c>
      <c r="V294" s="2" t="str">
        <f t="shared" si="112"/>
        <v/>
      </c>
      <c r="W294" s="2" t="str">
        <f t="shared" si="113"/>
        <v>;;;;</v>
      </c>
      <c r="X294" s="2">
        <f t="shared" si="114"/>
        <v>1</v>
      </c>
      <c r="Y294" s="2" t="str">
        <f t="shared" si="115"/>
        <v/>
      </c>
      <c r="Z294" s="2" t="str">
        <f t="shared" si="116"/>
        <v>;;;</v>
      </c>
      <c r="AA294" s="2">
        <f t="shared" si="117"/>
        <v>1</v>
      </c>
      <c r="AB294" s="2" t="str">
        <f t="shared" si="118"/>
        <v/>
      </c>
      <c r="AC294" s="2" t="str">
        <f t="shared" si="119"/>
        <v>;;</v>
      </c>
      <c r="AD294" s="2"/>
      <c r="AE294" s="2"/>
      <c r="AF294" s="2"/>
      <c r="AG294" s="2"/>
    </row>
    <row r="295" spans="1:33">
      <c r="A295" s="2">
        <v>294</v>
      </c>
      <c r="B295" s="61">
        <f t="shared" si="96"/>
        <v>44855</v>
      </c>
      <c r="C295" s="2">
        <f t="shared" si="97"/>
        <v>21</v>
      </c>
      <c r="D295" s="2">
        <f t="shared" si="98"/>
        <v>40</v>
      </c>
      <c r="E295" s="2" cm="1">
        <f t="array" ref="E295">INDEX(Kalender,C295,D295)</f>
        <v>42</v>
      </c>
      <c r="F295" s="2">
        <f>COUNTIF(E$2:E295,E295)-1</f>
        <v>6</v>
      </c>
      <c r="G295" s="2" t="str" cm="1">
        <f t="array" ref="G295">IF(YEAR(B295)=N('Kalender-Kehrwoche'!$D$7),INDEX(Person,E295,1),"")&amp;";;;;;;;"</f>
        <v>WHG-01; Thomann; Gerhard;;;;;;;</v>
      </c>
      <c r="H295" s="2" t="str" cm="1">
        <f t="array" ref="H295">TRIM(IFERROR(INDEX(J295:AC295,1,F295*3+1),""))&amp;" "</f>
        <v xml:space="preserve"> </v>
      </c>
      <c r="I295" s="2">
        <f t="shared" si="99"/>
        <v>7</v>
      </c>
      <c r="J295" s="2" t="str">
        <f t="shared" si="100"/>
        <v>WHG-01</v>
      </c>
      <c r="K295" s="2" t="str">
        <f t="shared" si="101"/>
        <v xml:space="preserve"> Thomann; Gerhard;;;;;;;</v>
      </c>
      <c r="L295" s="2">
        <f t="shared" si="102"/>
        <v>9</v>
      </c>
      <c r="M295" s="2" t="str">
        <f t="shared" si="103"/>
        <v xml:space="preserve"> Thomann</v>
      </c>
      <c r="N295" s="2" t="str">
        <f t="shared" si="104"/>
        <v xml:space="preserve"> Gerhard;;;;;;;</v>
      </c>
      <c r="O295" s="2">
        <f t="shared" si="105"/>
        <v>9</v>
      </c>
      <c r="P295" s="2" t="str">
        <f t="shared" si="106"/>
        <v xml:space="preserve"> Gerhard</v>
      </c>
      <c r="Q295" s="2" t="str">
        <f t="shared" si="107"/>
        <v>;;;;;;</v>
      </c>
      <c r="R295" s="2">
        <f t="shared" si="108"/>
        <v>1</v>
      </c>
      <c r="S295" s="2" t="str">
        <f t="shared" si="109"/>
        <v/>
      </c>
      <c r="T295" s="2" t="str">
        <f t="shared" si="110"/>
        <v>;;;;;</v>
      </c>
      <c r="U295" s="2">
        <f t="shared" si="111"/>
        <v>1</v>
      </c>
      <c r="V295" s="2" t="str">
        <f t="shared" si="112"/>
        <v/>
      </c>
      <c r="W295" s="2" t="str">
        <f t="shared" si="113"/>
        <v>;;;;</v>
      </c>
      <c r="X295" s="2">
        <f t="shared" si="114"/>
        <v>1</v>
      </c>
      <c r="Y295" s="2" t="str">
        <f t="shared" si="115"/>
        <v/>
      </c>
      <c r="Z295" s="2" t="str">
        <f t="shared" si="116"/>
        <v>;;;</v>
      </c>
      <c r="AA295" s="2">
        <f t="shared" si="117"/>
        <v>1</v>
      </c>
      <c r="AB295" s="2" t="str">
        <f t="shared" si="118"/>
        <v/>
      </c>
      <c r="AC295" s="2" t="str">
        <f t="shared" si="119"/>
        <v>;;</v>
      </c>
      <c r="AD295" s="2"/>
      <c r="AE295" s="2"/>
      <c r="AF295" s="2"/>
      <c r="AG295" s="2"/>
    </row>
    <row r="296" spans="1:33">
      <c r="A296" s="2">
        <v>295</v>
      </c>
      <c r="B296" s="61">
        <f t="shared" si="96"/>
        <v>44856</v>
      </c>
      <c r="C296" s="2">
        <f t="shared" si="97"/>
        <v>22</v>
      </c>
      <c r="D296" s="2">
        <f t="shared" si="98"/>
        <v>40</v>
      </c>
      <c r="E296" s="2" cm="1">
        <f t="array" ref="E296">INDEX(Kalender,C296,D296)</f>
        <v>43</v>
      </c>
      <c r="F296" s="2">
        <f>COUNTIF(E$2:E296,E296)-1</f>
        <v>0</v>
      </c>
      <c r="G296" s="2" t="str" cm="1">
        <f t="array" ref="G296">IF(YEAR(B296)=N('Kalender-Kehrwoche'!$D$7),INDEX(Person,E296,1),"")&amp;";;;;;;;"</f>
        <v>Ingolf; Matys; Tel.: 0761; 881 4402;;;;;;;</v>
      </c>
      <c r="H296" s="2" t="str" cm="1">
        <f t="array" ref="H296">TRIM(IFERROR(INDEX(J296:AC296,1,F296*3+1),""))&amp;" "</f>
        <v xml:space="preserve">Ingolf </v>
      </c>
      <c r="I296" s="2">
        <f t="shared" si="99"/>
        <v>7</v>
      </c>
      <c r="J296" s="2" t="str">
        <f t="shared" si="100"/>
        <v>Ingolf</v>
      </c>
      <c r="K296" s="2" t="str">
        <f t="shared" si="101"/>
        <v xml:space="preserve"> Matys; Tel.: 0761; 881 4402;;;;;;;</v>
      </c>
      <c r="L296" s="2">
        <f t="shared" si="102"/>
        <v>7</v>
      </c>
      <c r="M296" s="2" t="str">
        <f t="shared" si="103"/>
        <v xml:space="preserve"> Matys</v>
      </c>
      <c r="N296" s="2" t="str">
        <f t="shared" si="104"/>
        <v xml:space="preserve"> Tel.: 0761; 881 4402;;;;;;;</v>
      </c>
      <c r="O296" s="2">
        <f t="shared" si="105"/>
        <v>12</v>
      </c>
      <c r="P296" s="2" t="str">
        <f t="shared" si="106"/>
        <v xml:space="preserve"> Tel.: 0761</v>
      </c>
      <c r="Q296" s="2" t="str">
        <f t="shared" si="107"/>
        <v xml:space="preserve"> 881 4402;;;;;;;</v>
      </c>
      <c r="R296" s="2">
        <f t="shared" si="108"/>
        <v>10</v>
      </c>
      <c r="S296" s="2" t="str">
        <f t="shared" si="109"/>
        <v xml:space="preserve"> 881 4402</v>
      </c>
      <c r="T296" s="2" t="str">
        <f t="shared" si="110"/>
        <v>;;;;;;</v>
      </c>
      <c r="U296" s="2">
        <f t="shared" si="111"/>
        <v>1</v>
      </c>
      <c r="V296" s="2" t="str">
        <f t="shared" si="112"/>
        <v/>
      </c>
      <c r="W296" s="2" t="str">
        <f t="shared" si="113"/>
        <v>;;;;;</v>
      </c>
      <c r="X296" s="2">
        <f t="shared" si="114"/>
        <v>1</v>
      </c>
      <c r="Y296" s="2" t="str">
        <f t="shared" si="115"/>
        <v/>
      </c>
      <c r="Z296" s="2" t="str">
        <f t="shared" si="116"/>
        <v>;;;;</v>
      </c>
      <c r="AA296" s="2">
        <f t="shared" si="117"/>
        <v>1</v>
      </c>
      <c r="AB296" s="2" t="str">
        <f t="shared" si="118"/>
        <v/>
      </c>
      <c r="AC296" s="2" t="str">
        <f t="shared" si="119"/>
        <v>;;;</v>
      </c>
      <c r="AD296" s="2"/>
      <c r="AE296" s="2"/>
      <c r="AF296" s="2"/>
      <c r="AG296" s="2"/>
    </row>
    <row r="297" spans="1:33">
      <c r="A297" s="2">
        <v>296</v>
      </c>
      <c r="B297" s="61">
        <f t="shared" si="96"/>
        <v>44857</v>
      </c>
      <c r="C297" s="2">
        <f t="shared" si="97"/>
        <v>23</v>
      </c>
      <c r="D297" s="2">
        <f t="shared" si="98"/>
        <v>40</v>
      </c>
      <c r="E297" s="2" cm="1">
        <f t="array" ref="E297">INDEX(Kalender,C297,D297)</f>
        <v>43</v>
      </c>
      <c r="F297" s="2">
        <f>COUNTIF(E$2:E297,E297)-1</f>
        <v>1</v>
      </c>
      <c r="G297" s="2" t="str" cm="1">
        <f t="array" ref="G297">IF(YEAR(B297)=N('Kalender-Kehrwoche'!$D$7),INDEX(Person,E297,1),"")&amp;";;;;;;;"</f>
        <v>Ingolf; Matys; Tel.: 0761; 881 4402;;;;;;;</v>
      </c>
      <c r="H297" s="2" t="str" cm="1">
        <f t="array" ref="H297">TRIM(IFERROR(INDEX(J297:AC297,1,F297*3+1),""))&amp;" "</f>
        <v xml:space="preserve">Matys </v>
      </c>
      <c r="I297" s="2">
        <f t="shared" si="99"/>
        <v>7</v>
      </c>
      <c r="J297" s="2" t="str">
        <f t="shared" si="100"/>
        <v>Ingolf</v>
      </c>
      <c r="K297" s="2" t="str">
        <f t="shared" si="101"/>
        <v xml:space="preserve"> Matys; Tel.: 0761; 881 4402;;;;;;;</v>
      </c>
      <c r="L297" s="2">
        <f t="shared" si="102"/>
        <v>7</v>
      </c>
      <c r="M297" s="2" t="str">
        <f t="shared" si="103"/>
        <v xml:space="preserve"> Matys</v>
      </c>
      <c r="N297" s="2" t="str">
        <f t="shared" si="104"/>
        <v xml:space="preserve"> Tel.: 0761; 881 4402;;;;;;;</v>
      </c>
      <c r="O297" s="2">
        <f t="shared" si="105"/>
        <v>12</v>
      </c>
      <c r="P297" s="2" t="str">
        <f t="shared" si="106"/>
        <v xml:space="preserve"> Tel.: 0761</v>
      </c>
      <c r="Q297" s="2" t="str">
        <f t="shared" si="107"/>
        <v xml:space="preserve"> 881 4402;;;;;;;</v>
      </c>
      <c r="R297" s="2">
        <f t="shared" si="108"/>
        <v>10</v>
      </c>
      <c r="S297" s="2" t="str">
        <f t="shared" si="109"/>
        <v xml:space="preserve"> 881 4402</v>
      </c>
      <c r="T297" s="2" t="str">
        <f t="shared" si="110"/>
        <v>;;;;;;</v>
      </c>
      <c r="U297" s="2">
        <f t="shared" si="111"/>
        <v>1</v>
      </c>
      <c r="V297" s="2" t="str">
        <f t="shared" si="112"/>
        <v/>
      </c>
      <c r="W297" s="2" t="str">
        <f t="shared" si="113"/>
        <v>;;;;;</v>
      </c>
      <c r="X297" s="2">
        <f t="shared" si="114"/>
        <v>1</v>
      </c>
      <c r="Y297" s="2" t="str">
        <f t="shared" si="115"/>
        <v/>
      </c>
      <c r="Z297" s="2" t="str">
        <f t="shared" si="116"/>
        <v>;;;;</v>
      </c>
      <c r="AA297" s="2">
        <f t="shared" si="117"/>
        <v>1</v>
      </c>
      <c r="AB297" s="2" t="str">
        <f t="shared" si="118"/>
        <v/>
      </c>
      <c r="AC297" s="2" t="str">
        <f t="shared" si="119"/>
        <v>;;;</v>
      </c>
      <c r="AD297" s="2"/>
      <c r="AE297" s="2"/>
      <c r="AF297" s="2"/>
      <c r="AG297" s="2"/>
    </row>
    <row r="298" spans="1:33">
      <c r="A298" s="2">
        <v>297</v>
      </c>
      <c r="B298" s="61">
        <f t="shared" si="96"/>
        <v>44858</v>
      </c>
      <c r="C298" s="2">
        <f t="shared" si="97"/>
        <v>24</v>
      </c>
      <c r="D298" s="2">
        <f t="shared" si="98"/>
        <v>40</v>
      </c>
      <c r="E298" s="2" cm="1">
        <f t="array" ref="E298">INDEX(Kalender,C298,D298)</f>
        <v>43</v>
      </c>
      <c r="F298" s="2">
        <f>COUNTIF(E$2:E298,E298)-1</f>
        <v>2</v>
      </c>
      <c r="G298" s="2" t="str" cm="1">
        <f t="array" ref="G298">IF(YEAR(B298)=N('Kalender-Kehrwoche'!$D$7),INDEX(Person,E298,1),"")&amp;";;;;;;;"</f>
        <v>Ingolf; Matys; Tel.: 0761; 881 4402;;;;;;;</v>
      </c>
      <c r="H298" s="2" t="str" cm="1">
        <f t="array" ref="H298">TRIM(IFERROR(INDEX(J298:AC298,1,F298*3+1),""))&amp;" "</f>
        <v xml:space="preserve">Tel.: 0761 </v>
      </c>
      <c r="I298" s="2">
        <f t="shared" si="99"/>
        <v>7</v>
      </c>
      <c r="J298" s="2" t="str">
        <f t="shared" si="100"/>
        <v>Ingolf</v>
      </c>
      <c r="K298" s="2" t="str">
        <f t="shared" si="101"/>
        <v xml:space="preserve"> Matys; Tel.: 0761; 881 4402;;;;;;;</v>
      </c>
      <c r="L298" s="2">
        <f t="shared" si="102"/>
        <v>7</v>
      </c>
      <c r="M298" s="2" t="str">
        <f t="shared" si="103"/>
        <v xml:space="preserve"> Matys</v>
      </c>
      <c r="N298" s="2" t="str">
        <f t="shared" si="104"/>
        <v xml:space="preserve"> Tel.: 0761; 881 4402;;;;;;;</v>
      </c>
      <c r="O298" s="2">
        <f t="shared" si="105"/>
        <v>12</v>
      </c>
      <c r="P298" s="2" t="str">
        <f t="shared" si="106"/>
        <v xml:space="preserve"> Tel.: 0761</v>
      </c>
      <c r="Q298" s="2" t="str">
        <f t="shared" si="107"/>
        <v xml:space="preserve"> 881 4402;;;;;;;</v>
      </c>
      <c r="R298" s="2">
        <f t="shared" si="108"/>
        <v>10</v>
      </c>
      <c r="S298" s="2" t="str">
        <f t="shared" si="109"/>
        <v xml:space="preserve"> 881 4402</v>
      </c>
      <c r="T298" s="2" t="str">
        <f t="shared" si="110"/>
        <v>;;;;;;</v>
      </c>
      <c r="U298" s="2">
        <f t="shared" si="111"/>
        <v>1</v>
      </c>
      <c r="V298" s="2" t="str">
        <f t="shared" si="112"/>
        <v/>
      </c>
      <c r="W298" s="2" t="str">
        <f t="shared" si="113"/>
        <v>;;;;;</v>
      </c>
      <c r="X298" s="2">
        <f t="shared" si="114"/>
        <v>1</v>
      </c>
      <c r="Y298" s="2" t="str">
        <f t="shared" si="115"/>
        <v/>
      </c>
      <c r="Z298" s="2" t="str">
        <f t="shared" si="116"/>
        <v>;;;;</v>
      </c>
      <c r="AA298" s="2">
        <f t="shared" si="117"/>
        <v>1</v>
      </c>
      <c r="AB298" s="2" t="str">
        <f t="shared" si="118"/>
        <v/>
      </c>
      <c r="AC298" s="2" t="str">
        <f t="shared" si="119"/>
        <v>;;;</v>
      </c>
      <c r="AD298" s="2"/>
      <c r="AE298" s="2"/>
      <c r="AF298" s="2"/>
      <c r="AG298" s="2"/>
    </row>
    <row r="299" spans="1:33">
      <c r="A299" s="2">
        <v>298</v>
      </c>
      <c r="B299" s="61">
        <f t="shared" si="96"/>
        <v>44859</v>
      </c>
      <c r="C299" s="2">
        <f t="shared" si="97"/>
        <v>25</v>
      </c>
      <c r="D299" s="2">
        <f t="shared" si="98"/>
        <v>40</v>
      </c>
      <c r="E299" s="2" cm="1">
        <f t="array" ref="E299">INDEX(Kalender,C299,D299)</f>
        <v>43</v>
      </c>
      <c r="F299" s="2">
        <f>COUNTIF(E$2:E299,E299)-1</f>
        <v>3</v>
      </c>
      <c r="G299" s="2" t="str" cm="1">
        <f t="array" ref="G299">IF(YEAR(B299)=N('Kalender-Kehrwoche'!$D$7),INDEX(Person,E299,1),"")&amp;";;;;;;;"</f>
        <v>Ingolf; Matys; Tel.: 0761; 881 4402;;;;;;;</v>
      </c>
      <c r="H299" s="2" t="str" cm="1">
        <f t="array" ref="H299">TRIM(IFERROR(INDEX(J299:AC299,1,F299*3+1),""))&amp;" "</f>
        <v xml:space="preserve">881 4402 </v>
      </c>
      <c r="I299" s="2">
        <f t="shared" si="99"/>
        <v>7</v>
      </c>
      <c r="J299" s="2" t="str">
        <f t="shared" si="100"/>
        <v>Ingolf</v>
      </c>
      <c r="K299" s="2" t="str">
        <f t="shared" si="101"/>
        <v xml:space="preserve"> Matys; Tel.: 0761; 881 4402;;;;;;;</v>
      </c>
      <c r="L299" s="2">
        <f t="shared" si="102"/>
        <v>7</v>
      </c>
      <c r="M299" s="2" t="str">
        <f t="shared" si="103"/>
        <v xml:space="preserve"> Matys</v>
      </c>
      <c r="N299" s="2" t="str">
        <f t="shared" si="104"/>
        <v xml:space="preserve"> Tel.: 0761; 881 4402;;;;;;;</v>
      </c>
      <c r="O299" s="2">
        <f t="shared" si="105"/>
        <v>12</v>
      </c>
      <c r="P299" s="2" t="str">
        <f t="shared" si="106"/>
        <v xml:space="preserve"> Tel.: 0761</v>
      </c>
      <c r="Q299" s="2" t="str">
        <f t="shared" si="107"/>
        <v xml:space="preserve"> 881 4402;;;;;;;</v>
      </c>
      <c r="R299" s="2">
        <f t="shared" si="108"/>
        <v>10</v>
      </c>
      <c r="S299" s="2" t="str">
        <f t="shared" si="109"/>
        <v xml:space="preserve"> 881 4402</v>
      </c>
      <c r="T299" s="2" t="str">
        <f t="shared" si="110"/>
        <v>;;;;;;</v>
      </c>
      <c r="U299" s="2">
        <f t="shared" si="111"/>
        <v>1</v>
      </c>
      <c r="V299" s="2" t="str">
        <f t="shared" si="112"/>
        <v/>
      </c>
      <c r="W299" s="2" t="str">
        <f t="shared" si="113"/>
        <v>;;;;;</v>
      </c>
      <c r="X299" s="2">
        <f t="shared" si="114"/>
        <v>1</v>
      </c>
      <c r="Y299" s="2" t="str">
        <f t="shared" si="115"/>
        <v/>
      </c>
      <c r="Z299" s="2" t="str">
        <f t="shared" si="116"/>
        <v>;;;;</v>
      </c>
      <c r="AA299" s="2">
        <f t="shared" si="117"/>
        <v>1</v>
      </c>
      <c r="AB299" s="2" t="str">
        <f t="shared" si="118"/>
        <v/>
      </c>
      <c r="AC299" s="2" t="str">
        <f t="shared" si="119"/>
        <v>;;;</v>
      </c>
      <c r="AD299" s="2"/>
      <c r="AE299" s="2"/>
      <c r="AF299" s="2"/>
      <c r="AG299" s="2"/>
    </row>
    <row r="300" spans="1:33">
      <c r="A300" s="2">
        <v>299</v>
      </c>
      <c r="B300" s="61">
        <f t="shared" si="96"/>
        <v>44860</v>
      </c>
      <c r="C300" s="2">
        <f t="shared" si="97"/>
        <v>26</v>
      </c>
      <c r="D300" s="2">
        <f t="shared" si="98"/>
        <v>40</v>
      </c>
      <c r="E300" s="2" cm="1">
        <f t="array" ref="E300">INDEX(Kalender,C300,D300)</f>
        <v>43</v>
      </c>
      <c r="F300" s="2">
        <f>COUNTIF(E$2:E300,E300)-1</f>
        <v>4</v>
      </c>
      <c r="G300" s="2" t="str" cm="1">
        <f t="array" ref="G300">IF(YEAR(B300)=N('Kalender-Kehrwoche'!$D$7),INDEX(Person,E300,1),"")&amp;";;;;;;;"</f>
        <v>Ingolf; Matys; Tel.: 0761; 881 4402;;;;;;;</v>
      </c>
      <c r="H300" s="2" t="str" cm="1">
        <f t="array" ref="H300">TRIM(IFERROR(INDEX(J300:AC300,1,F300*3+1),""))&amp;" "</f>
        <v xml:space="preserve"> </v>
      </c>
      <c r="I300" s="2">
        <f t="shared" si="99"/>
        <v>7</v>
      </c>
      <c r="J300" s="2" t="str">
        <f t="shared" si="100"/>
        <v>Ingolf</v>
      </c>
      <c r="K300" s="2" t="str">
        <f t="shared" si="101"/>
        <v xml:space="preserve"> Matys; Tel.: 0761; 881 4402;;;;;;;</v>
      </c>
      <c r="L300" s="2">
        <f t="shared" si="102"/>
        <v>7</v>
      </c>
      <c r="M300" s="2" t="str">
        <f t="shared" si="103"/>
        <v xml:space="preserve"> Matys</v>
      </c>
      <c r="N300" s="2" t="str">
        <f t="shared" si="104"/>
        <v xml:space="preserve"> Tel.: 0761; 881 4402;;;;;;;</v>
      </c>
      <c r="O300" s="2">
        <f t="shared" si="105"/>
        <v>12</v>
      </c>
      <c r="P300" s="2" t="str">
        <f t="shared" si="106"/>
        <v xml:space="preserve"> Tel.: 0761</v>
      </c>
      <c r="Q300" s="2" t="str">
        <f t="shared" si="107"/>
        <v xml:space="preserve"> 881 4402;;;;;;;</v>
      </c>
      <c r="R300" s="2">
        <f t="shared" si="108"/>
        <v>10</v>
      </c>
      <c r="S300" s="2" t="str">
        <f t="shared" si="109"/>
        <v xml:space="preserve"> 881 4402</v>
      </c>
      <c r="T300" s="2" t="str">
        <f t="shared" si="110"/>
        <v>;;;;;;</v>
      </c>
      <c r="U300" s="2">
        <f t="shared" si="111"/>
        <v>1</v>
      </c>
      <c r="V300" s="2" t="str">
        <f t="shared" si="112"/>
        <v/>
      </c>
      <c r="W300" s="2" t="str">
        <f t="shared" si="113"/>
        <v>;;;;;</v>
      </c>
      <c r="X300" s="2">
        <f t="shared" si="114"/>
        <v>1</v>
      </c>
      <c r="Y300" s="2" t="str">
        <f t="shared" si="115"/>
        <v/>
      </c>
      <c r="Z300" s="2" t="str">
        <f t="shared" si="116"/>
        <v>;;;;</v>
      </c>
      <c r="AA300" s="2">
        <f t="shared" si="117"/>
        <v>1</v>
      </c>
      <c r="AB300" s="2" t="str">
        <f t="shared" si="118"/>
        <v/>
      </c>
      <c r="AC300" s="2" t="str">
        <f t="shared" si="119"/>
        <v>;;;</v>
      </c>
      <c r="AD300" s="2"/>
      <c r="AE300" s="2"/>
      <c r="AF300" s="2"/>
      <c r="AG300" s="2"/>
    </row>
    <row r="301" spans="1:33">
      <c r="A301" s="2">
        <v>300</v>
      </c>
      <c r="B301" s="61">
        <f t="shared" si="96"/>
        <v>44861</v>
      </c>
      <c r="C301" s="2">
        <f t="shared" si="97"/>
        <v>27</v>
      </c>
      <c r="D301" s="2">
        <f t="shared" si="98"/>
        <v>40</v>
      </c>
      <c r="E301" s="2" cm="1">
        <f t="array" ref="E301">INDEX(Kalender,C301,D301)</f>
        <v>43</v>
      </c>
      <c r="F301" s="2">
        <f>COUNTIF(E$2:E301,E301)-1</f>
        <v>5</v>
      </c>
      <c r="G301" s="2" t="str" cm="1">
        <f t="array" ref="G301">IF(YEAR(B301)=N('Kalender-Kehrwoche'!$D$7),INDEX(Person,E301,1),"")&amp;";;;;;;;"</f>
        <v>Ingolf; Matys; Tel.: 0761; 881 4402;;;;;;;</v>
      </c>
      <c r="H301" s="2" t="str" cm="1">
        <f t="array" ref="H301">TRIM(IFERROR(INDEX(J301:AC301,1,F301*3+1),""))&amp;" "</f>
        <v xml:space="preserve"> </v>
      </c>
      <c r="I301" s="2">
        <f t="shared" si="99"/>
        <v>7</v>
      </c>
      <c r="J301" s="2" t="str">
        <f t="shared" si="100"/>
        <v>Ingolf</v>
      </c>
      <c r="K301" s="2" t="str">
        <f t="shared" si="101"/>
        <v xml:space="preserve"> Matys; Tel.: 0761; 881 4402;;;;;;;</v>
      </c>
      <c r="L301" s="2">
        <f t="shared" si="102"/>
        <v>7</v>
      </c>
      <c r="M301" s="2" t="str">
        <f t="shared" si="103"/>
        <v xml:space="preserve"> Matys</v>
      </c>
      <c r="N301" s="2" t="str">
        <f t="shared" si="104"/>
        <v xml:space="preserve"> Tel.: 0761; 881 4402;;;;;;;</v>
      </c>
      <c r="O301" s="2">
        <f t="shared" si="105"/>
        <v>12</v>
      </c>
      <c r="P301" s="2" t="str">
        <f t="shared" si="106"/>
        <v xml:space="preserve"> Tel.: 0761</v>
      </c>
      <c r="Q301" s="2" t="str">
        <f t="shared" si="107"/>
        <v xml:space="preserve"> 881 4402;;;;;;;</v>
      </c>
      <c r="R301" s="2">
        <f t="shared" si="108"/>
        <v>10</v>
      </c>
      <c r="S301" s="2" t="str">
        <f t="shared" si="109"/>
        <v xml:space="preserve"> 881 4402</v>
      </c>
      <c r="T301" s="2" t="str">
        <f t="shared" si="110"/>
        <v>;;;;;;</v>
      </c>
      <c r="U301" s="2">
        <f t="shared" si="111"/>
        <v>1</v>
      </c>
      <c r="V301" s="2" t="str">
        <f t="shared" si="112"/>
        <v/>
      </c>
      <c r="W301" s="2" t="str">
        <f t="shared" si="113"/>
        <v>;;;;;</v>
      </c>
      <c r="X301" s="2">
        <f t="shared" si="114"/>
        <v>1</v>
      </c>
      <c r="Y301" s="2" t="str">
        <f t="shared" si="115"/>
        <v/>
      </c>
      <c r="Z301" s="2" t="str">
        <f t="shared" si="116"/>
        <v>;;;;</v>
      </c>
      <c r="AA301" s="2">
        <f t="shared" si="117"/>
        <v>1</v>
      </c>
      <c r="AB301" s="2" t="str">
        <f t="shared" si="118"/>
        <v/>
      </c>
      <c r="AC301" s="2" t="str">
        <f t="shared" si="119"/>
        <v>;;;</v>
      </c>
      <c r="AD301" s="2"/>
      <c r="AE301" s="2"/>
      <c r="AF301" s="2"/>
      <c r="AG301" s="2"/>
    </row>
    <row r="302" spans="1:33">
      <c r="A302" s="2">
        <v>301</v>
      </c>
      <c r="B302" s="61">
        <f t="shared" si="96"/>
        <v>44862</v>
      </c>
      <c r="C302" s="2">
        <f t="shared" si="97"/>
        <v>28</v>
      </c>
      <c r="D302" s="2">
        <f t="shared" si="98"/>
        <v>40</v>
      </c>
      <c r="E302" s="2" cm="1">
        <f t="array" ref="E302">INDEX(Kalender,C302,D302)</f>
        <v>43</v>
      </c>
      <c r="F302" s="2">
        <f>COUNTIF(E$2:E302,E302)-1</f>
        <v>6</v>
      </c>
      <c r="G302" s="2" t="str" cm="1">
        <f t="array" ref="G302">IF(YEAR(B302)=N('Kalender-Kehrwoche'!$D$7),INDEX(Person,E302,1),"")&amp;";;;;;;;"</f>
        <v>Ingolf; Matys; Tel.: 0761; 881 4402;;;;;;;</v>
      </c>
      <c r="H302" s="2" t="str" cm="1">
        <f t="array" ref="H302">TRIM(IFERROR(INDEX(J302:AC302,1,F302*3+1),""))&amp;" "</f>
        <v xml:space="preserve"> </v>
      </c>
      <c r="I302" s="2">
        <f t="shared" si="99"/>
        <v>7</v>
      </c>
      <c r="J302" s="2" t="str">
        <f t="shared" si="100"/>
        <v>Ingolf</v>
      </c>
      <c r="K302" s="2" t="str">
        <f t="shared" si="101"/>
        <v xml:space="preserve"> Matys; Tel.: 0761; 881 4402;;;;;;;</v>
      </c>
      <c r="L302" s="2">
        <f t="shared" si="102"/>
        <v>7</v>
      </c>
      <c r="M302" s="2" t="str">
        <f t="shared" si="103"/>
        <v xml:space="preserve"> Matys</v>
      </c>
      <c r="N302" s="2" t="str">
        <f t="shared" si="104"/>
        <v xml:space="preserve"> Tel.: 0761; 881 4402;;;;;;;</v>
      </c>
      <c r="O302" s="2">
        <f t="shared" si="105"/>
        <v>12</v>
      </c>
      <c r="P302" s="2" t="str">
        <f t="shared" si="106"/>
        <v xml:space="preserve"> Tel.: 0761</v>
      </c>
      <c r="Q302" s="2" t="str">
        <f t="shared" si="107"/>
        <v xml:space="preserve"> 881 4402;;;;;;;</v>
      </c>
      <c r="R302" s="2">
        <f t="shared" si="108"/>
        <v>10</v>
      </c>
      <c r="S302" s="2" t="str">
        <f t="shared" si="109"/>
        <v xml:space="preserve"> 881 4402</v>
      </c>
      <c r="T302" s="2" t="str">
        <f t="shared" si="110"/>
        <v>;;;;;;</v>
      </c>
      <c r="U302" s="2">
        <f t="shared" si="111"/>
        <v>1</v>
      </c>
      <c r="V302" s="2" t="str">
        <f t="shared" si="112"/>
        <v/>
      </c>
      <c r="W302" s="2" t="str">
        <f t="shared" si="113"/>
        <v>;;;;;</v>
      </c>
      <c r="X302" s="2">
        <f t="shared" si="114"/>
        <v>1</v>
      </c>
      <c r="Y302" s="2" t="str">
        <f t="shared" si="115"/>
        <v/>
      </c>
      <c r="Z302" s="2" t="str">
        <f t="shared" si="116"/>
        <v>;;;;</v>
      </c>
      <c r="AA302" s="2">
        <f t="shared" si="117"/>
        <v>1</v>
      </c>
      <c r="AB302" s="2" t="str">
        <f t="shared" si="118"/>
        <v/>
      </c>
      <c r="AC302" s="2" t="str">
        <f t="shared" si="119"/>
        <v>;;;</v>
      </c>
      <c r="AD302" s="2"/>
      <c r="AE302" s="2"/>
      <c r="AF302" s="2"/>
      <c r="AG302" s="2"/>
    </row>
    <row r="303" spans="1:33">
      <c r="A303" s="2">
        <v>302</v>
      </c>
      <c r="B303" s="61">
        <f t="shared" si="96"/>
        <v>44863</v>
      </c>
      <c r="C303" s="2">
        <f t="shared" si="97"/>
        <v>29</v>
      </c>
      <c r="D303" s="2">
        <f t="shared" si="98"/>
        <v>40</v>
      </c>
      <c r="E303" s="2" cm="1">
        <f t="array" ref="E303">INDEX(Kalender,C303,D303)</f>
        <v>44</v>
      </c>
      <c r="F303" s="2">
        <f>COUNTIF(E$2:E303,E303)-1</f>
        <v>0</v>
      </c>
      <c r="G303" s="2" t="str" cm="1">
        <f t="array" ref="G303">IF(YEAR(B303)=N('Kalender-Kehrwoche'!$D$7),INDEX(Person,E303,1),"")&amp;";;;;;;;"</f>
        <v>Wohnung 3; Dritter; mal;sehen;;;;;;;</v>
      </c>
      <c r="H303" s="2" t="str" cm="1">
        <f t="array" ref="H303">TRIM(IFERROR(INDEX(J303:AC303,1,F303*3+1),""))&amp;" "</f>
        <v xml:space="preserve">Wohnung 3 </v>
      </c>
      <c r="I303" s="2">
        <f t="shared" si="99"/>
        <v>10</v>
      </c>
      <c r="J303" s="2" t="str">
        <f t="shared" si="100"/>
        <v>Wohnung 3</v>
      </c>
      <c r="K303" s="2" t="str">
        <f t="shared" si="101"/>
        <v xml:space="preserve"> Dritter; mal;sehen;;;;;;;</v>
      </c>
      <c r="L303" s="2">
        <f t="shared" si="102"/>
        <v>9</v>
      </c>
      <c r="M303" s="2" t="str">
        <f t="shared" si="103"/>
        <v xml:space="preserve"> Dritter</v>
      </c>
      <c r="N303" s="2" t="str">
        <f t="shared" si="104"/>
        <v xml:space="preserve"> mal;sehen;;;;;;;</v>
      </c>
      <c r="O303" s="2">
        <f t="shared" si="105"/>
        <v>5</v>
      </c>
      <c r="P303" s="2" t="str">
        <f t="shared" si="106"/>
        <v xml:space="preserve"> mal</v>
      </c>
      <c r="Q303" s="2" t="str">
        <f t="shared" si="107"/>
        <v>sehen;;;;;;;</v>
      </c>
      <c r="R303" s="2">
        <f t="shared" si="108"/>
        <v>6</v>
      </c>
      <c r="S303" s="2" t="str">
        <f t="shared" si="109"/>
        <v>sehen</v>
      </c>
      <c r="T303" s="2" t="str">
        <f t="shared" si="110"/>
        <v>;;;;;;</v>
      </c>
      <c r="U303" s="2">
        <f t="shared" si="111"/>
        <v>1</v>
      </c>
      <c r="V303" s="2" t="str">
        <f t="shared" si="112"/>
        <v/>
      </c>
      <c r="W303" s="2" t="str">
        <f t="shared" si="113"/>
        <v>;;;;;</v>
      </c>
      <c r="X303" s="2">
        <f t="shared" si="114"/>
        <v>1</v>
      </c>
      <c r="Y303" s="2" t="str">
        <f t="shared" si="115"/>
        <v/>
      </c>
      <c r="Z303" s="2" t="str">
        <f t="shared" si="116"/>
        <v>;;;;</v>
      </c>
      <c r="AA303" s="2">
        <f t="shared" si="117"/>
        <v>1</v>
      </c>
      <c r="AB303" s="2" t="str">
        <f t="shared" si="118"/>
        <v/>
      </c>
      <c r="AC303" s="2" t="str">
        <f t="shared" si="119"/>
        <v>;;;</v>
      </c>
      <c r="AD303" s="2"/>
      <c r="AE303" s="2"/>
      <c r="AF303" s="2"/>
      <c r="AG303" s="2"/>
    </row>
    <row r="304" spans="1:33">
      <c r="A304" s="2">
        <v>303</v>
      </c>
      <c r="B304" s="61">
        <f t="shared" si="96"/>
        <v>44864</v>
      </c>
      <c r="C304" s="2">
        <f t="shared" si="97"/>
        <v>30</v>
      </c>
      <c r="D304" s="2">
        <f t="shared" si="98"/>
        <v>40</v>
      </c>
      <c r="E304" s="2" cm="1">
        <f t="array" ref="E304">INDEX(Kalender,C304,D304)</f>
        <v>44</v>
      </c>
      <c r="F304" s="2">
        <f>COUNTIF(E$2:E304,E304)-1</f>
        <v>1</v>
      </c>
      <c r="G304" s="2" t="str" cm="1">
        <f t="array" ref="G304">IF(YEAR(B304)=N('Kalender-Kehrwoche'!$D$7),INDEX(Person,E304,1),"")&amp;";;;;;;;"</f>
        <v>Wohnung 3; Dritter; mal;sehen;;;;;;;</v>
      </c>
      <c r="H304" s="2" t="str" cm="1">
        <f t="array" ref="H304">TRIM(IFERROR(INDEX(J304:AC304,1,F304*3+1),""))&amp;" "</f>
        <v xml:space="preserve">Dritter </v>
      </c>
      <c r="I304" s="2">
        <f t="shared" si="99"/>
        <v>10</v>
      </c>
      <c r="J304" s="2" t="str">
        <f t="shared" si="100"/>
        <v>Wohnung 3</v>
      </c>
      <c r="K304" s="2" t="str">
        <f t="shared" si="101"/>
        <v xml:space="preserve"> Dritter; mal;sehen;;;;;;;</v>
      </c>
      <c r="L304" s="2">
        <f t="shared" si="102"/>
        <v>9</v>
      </c>
      <c r="M304" s="2" t="str">
        <f t="shared" si="103"/>
        <v xml:space="preserve"> Dritter</v>
      </c>
      <c r="N304" s="2" t="str">
        <f t="shared" si="104"/>
        <v xml:space="preserve"> mal;sehen;;;;;;;</v>
      </c>
      <c r="O304" s="2">
        <f t="shared" si="105"/>
        <v>5</v>
      </c>
      <c r="P304" s="2" t="str">
        <f t="shared" si="106"/>
        <v xml:space="preserve"> mal</v>
      </c>
      <c r="Q304" s="2" t="str">
        <f t="shared" si="107"/>
        <v>sehen;;;;;;;</v>
      </c>
      <c r="R304" s="2">
        <f t="shared" si="108"/>
        <v>6</v>
      </c>
      <c r="S304" s="2" t="str">
        <f t="shared" si="109"/>
        <v>sehen</v>
      </c>
      <c r="T304" s="2" t="str">
        <f t="shared" si="110"/>
        <v>;;;;;;</v>
      </c>
      <c r="U304" s="2">
        <f t="shared" si="111"/>
        <v>1</v>
      </c>
      <c r="V304" s="2" t="str">
        <f t="shared" si="112"/>
        <v/>
      </c>
      <c r="W304" s="2" t="str">
        <f t="shared" si="113"/>
        <v>;;;;;</v>
      </c>
      <c r="X304" s="2">
        <f t="shared" si="114"/>
        <v>1</v>
      </c>
      <c r="Y304" s="2" t="str">
        <f t="shared" si="115"/>
        <v/>
      </c>
      <c r="Z304" s="2" t="str">
        <f t="shared" si="116"/>
        <v>;;;;</v>
      </c>
      <c r="AA304" s="2">
        <f t="shared" si="117"/>
        <v>1</v>
      </c>
      <c r="AB304" s="2" t="str">
        <f t="shared" si="118"/>
        <v/>
      </c>
      <c r="AC304" s="2" t="str">
        <f t="shared" si="119"/>
        <v>;;;</v>
      </c>
      <c r="AD304" s="2"/>
      <c r="AE304" s="2"/>
      <c r="AF304" s="2"/>
      <c r="AG304" s="2"/>
    </row>
    <row r="305" spans="1:33">
      <c r="A305" s="2">
        <v>304</v>
      </c>
      <c r="B305" s="61">
        <f t="shared" si="96"/>
        <v>44865</v>
      </c>
      <c r="C305" s="2">
        <f t="shared" si="97"/>
        <v>31</v>
      </c>
      <c r="D305" s="2">
        <f t="shared" si="98"/>
        <v>40</v>
      </c>
      <c r="E305" s="2" cm="1">
        <f t="array" ref="E305">INDEX(Kalender,C305,D305)</f>
        <v>44</v>
      </c>
      <c r="F305" s="2">
        <f>COUNTIF(E$2:E305,E305)-1</f>
        <v>2</v>
      </c>
      <c r="G305" s="2" t="str" cm="1">
        <f t="array" ref="G305">IF(YEAR(B305)=N('Kalender-Kehrwoche'!$D$7),INDEX(Person,E305,1),"")&amp;";;;;;;;"</f>
        <v>Wohnung 3; Dritter; mal;sehen;;;;;;;</v>
      </c>
      <c r="H305" s="2" t="str" cm="1">
        <f t="array" ref="H305">TRIM(IFERROR(INDEX(J305:AC305,1,F305*3+1),""))&amp;" "</f>
        <v xml:space="preserve">mal </v>
      </c>
      <c r="I305" s="2">
        <f t="shared" si="99"/>
        <v>10</v>
      </c>
      <c r="J305" s="2" t="str">
        <f t="shared" si="100"/>
        <v>Wohnung 3</v>
      </c>
      <c r="K305" s="2" t="str">
        <f t="shared" si="101"/>
        <v xml:space="preserve"> Dritter; mal;sehen;;;;;;;</v>
      </c>
      <c r="L305" s="2">
        <f t="shared" si="102"/>
        <v>9</v>
      </c>
      <c r="M305" s="2" t="str">
        <f t="shared" si="103"/>
        <v xml:space="preserve"> Dritter</v>
      </c>
      <c r="N305" s="2" t="str">
        <f t="shared" si="104"/>
        <v xml:space="preserve"> mal;sehen;;;;;;;</v>
      </c>
      <c r="O305" s="2">
        <f t="shared" si="105"/>
        <v>5</v>
      </c>
      <c r="P305" s="2" t="str">
        <f t="shared" si="106"/>
        <v xml:space="preserve"> mal</v>
      </c>
      <c r="Q305" s="2" t="str">
        <f t="shared" si="107"/>
        <v>sehen;;;;;;;</v>
      </c>
      <c r="R305" s="2">
        <f t="shared" si="108"/>
        <v>6</v>
      </c>
      <c r="S305" s="2" t="str">
        <f t="shared" si="109"/>
        <v>sehen</v>
      </c>
      <c r="T305" s="2" t="str">
        <f t="shared" si="110"/>
        <v>;;;;;;</v>
      </c>
      <c r="U305" s="2">
        <f t="shared" si="111"/>
        <v>1</v>
      </c>
      <c r="V305" s="2" t="str">
        <f t="shared" si="112"/>
        <v/>
      </c>
      <c r="W305" s="2" t="str">
        <f t="shared" si="113"/>
        <v>;;;;;</v>
      </c>
      <c r="X305" s="2">
        <f t="shared" si="114"/>
        <v>1</v>
      </c>
      <c r="Y305" s="2" t="str">
        <f t="shared" si="115"/>
        <v/>
      </c>
      <c r="Z305" s="2" t="str">
        <f t="shared" si="116"/>
        <v>;;;;</v>
      </c>
      <c r="AA305" s="2">
        <f t="shared" si="117"/>
        <v>1</v>
      </c>
      <c r="AB305" s="2" t="str">
        <f t="shared" si="118"/>
        <v/>
      </c>
      <c r="AC305" s="2" t="str">
        <f t="shared" si="119"/>
        <v>;;;</v>
      </c>
      <c r="AD305" s="2"/>
      <c r="AE305" s="2"/>
      <c r="AF305" s="2"/>
      <c r="AG305" s="2"/>
    </row>
    <row r="306" spans="1:33">
      <c r="A306" s="2">
        <v>305</v>
      </c>
      <c r="B306" s="61">
        <f t="shared" si="96"/>
        <v>44866</v>
      </c>
      <c r="C306" s="2">
        <f t="shared" si="97"/>
        <v>1</v>
      </c>
      <c r="D306" s="2">
        <f t="shared" si="98"/>
        <v>44</v>
      </c>
      <c r="E306" s="2" cm="1">
        <f t="array" ref="E306">INDEX(Kalender,C306,D306)</f>
        <v>44</v>
      </c>
      <c r="F306" s="2">
        <f>COUNTIF(E$2:E306,E306)-1</f>
        <v>3</v>
      </c>
      <c r="G306" s="2" t="str" cm="1">
        <f t="array" ref="G306">IF(YEAR(B306)=N('Kalender-Kehrwoche'!$D$7),INDEX(Person,E306,1),"")&amp;";;;;;;;"</f>
        <v>Wohnung 3; Dritter; mal;sehen;;;;;;;</v>
      </c>
      <c r="H306" s="2" t="str" cm="1">
        <f t="array" ref="H306">TRIM(IFERROR(INDEX(J306:AC306,1,F306*3+1),""))&amp;" "</f>
        <v xml:space="preserve">sehen </v>
      </c>
      <c r="I306" s="2">
        <f t="shared" si="99"/>
        <v>10</v>
      </c>
      <c r="J306" s="2" t="str">
        <f t="shared" si="100"/>
        <v>Wohnung 3</v>
      </c>
      <c r="K306" s="2" t="str">
        <f t="shared" si="101"/>
        <v xml:space="preserve"> Dritter; mal;sehen;;;;;;;</v>
      </c>
      <c r="L306" s="2">
        <f t="shared" si="102"/>
        <v>9</v>
      </c>
      <c r="M306" s="2" t="str">
        <f t="shared" si="103"/>
        <v xml:space="preserve"> Dritter</v>
      </c>
      <c r="N306" s="2" t="str">
        <f t="shared" si="104"/>
        <v xml:space="preserve"> mal;sehen;;;;;;;</v>
      </c>
      <c r="O306" s="2">
        <f t="shared" si="105"/>
        <v>5</v>
      </c>
      <c r="P306" s="2" t="str">
        <f t="shared" si="106"/>
        <v xml:space="preserve"> mal</v>
      </c>
      <c r="Q306" s="2" t="str">
        <f t="shared" si="107"/>
        <v>sehen;;;;;;;</v>
      </c>
      <c r="R306" s="2">
        <f t="shared" si="108"/>
        <v>6</v>
      </c>
      <c r="S306" s="2" t="str">
        <f t="shared" si="109"/>
        <v>sehen</v>
      </c>
      <c r="T306" s="2" t="str">
        <f t="shared" si="110"/>
        <v>;;;;;;</v>
      </c>
      <c r="U306" s="2">
        <f t="shared" si="111"/>
        <v>1</v>
      </c>
      <c r="V306" s="2" t="str">
        <f t="shared" si="112"/>
        <v/>
      </c>
      <c r="W306" s="2" t="str">
        <f t="shared" si="113"/>
        <v>;;;;;</v>
      </c>
      <c r="X306" s="2">
        <f t="shared" si="114"/>
        <v>1</v>
      </c>
      <c r="Y306" s="2" t="str">
        <f t="shared" si="115"/>
        <v/>
      </c>
      <c r="Z306" s="2" t="str">
        <f t="shared" si="116"/>
        <v>;;;;</v>
      </c>
      <c r="AA306" s="2">
        <f t="shared" si="117"/>
        <v>1</v>
      </c>
      <c r="AB306" s="2" t="str">
        <f t="shared" si="118"/>
        <v/>
      </c>
      <c r="AC306" s="2" t="str">
        <f t="shared" si="119"/>
        <v>;;;</v>
      </c>
      <c r="AD306" s="2"/>
      <c r="AE306" s="2"/>
      <c r="AF306" s="2"/>
      <c r="AG306" s="2"/>
    </row>
    <row r="307" spans="1:33">
      <c r="A307" s="2">
        <v>306</v>
      </c>
      <c r="B307" s="61">
        <f t="shared" si="96"/>
        <v>44867</v>
      </c>
      <c r="C307" s="2">
        <f t="shared" si="97"/>
        <v>2</v>
      </c>
      <c r="D307" s="2">
        <f t="shared" si="98"/>
        <v>44</v>
      </c>
      <c r="E307" s="2" cm="1">
        <f t="array" ref="E307">INDEX(Kalender,C307,D307)</f>
        <v>44</v>
      </c>
      <c r="F307" s="2">
        <f>COUNTIF(E$2:E307,E307)-1</f>
        <v>4</v>
      </c>
      <c r="G307" s="2" t="str" cm="1">
        <f t="array" ref="G307">IF(YEAR(B307)=N('Kalender-Kehrwoche'!$D$7),INDEX(Person,E307,1),"")&amp;";;;;;;;"</f>
        <v>Wohnung 3; Dritter; mal;sehen;;;;;;;</v>
      </c>
      <c r="H307" s="2" t="str" cm="1">
        <f t="array" ref="H307">TRIM(IFERROR(INDEX(J307:AC307,1,F307*3+1),""))&amp;" "</f>
        <v xml:space="preserve"> </v>
      </c>
      <c r="I307" s="2">
        <f t="shared" si="99"/>
        <v>10</v>
      </c>
      <c r="J307" s="2" t="str">
        <f t="shared" si="100"/>
        <v>Wohnung 3</v>
      </c>
      <c r="K307" s="2" t="str">
        <f t="shared" si="101"/>
        <v xml:space="preserve"> Dritter; mal;sehen;;;;;;;</v>
      </c>
      <c r="L307" s="2">
        <f t="shared" si="102"/>
        <v>9</v>
      </c>
      <c r="M307" s="2" t="str">
        <f t="shared" si="103"/>
        <v xml:space="preserve"> Dritter</v>
      </c>
      <c r="N307" s="2" t="str">
        <f t="shared" si="104"/>
        <v xml:space="preserve"> mal;sehen;;;;;;;</v>
      </c>
      <c r="O307" s="2">
        <f t="shared" si="105"/>
        <v>5</v>
      </c>
      <c r="P307" s="2" t="str">
        <f t="shared" si="106"/>
        <v xml:space="preserve"> mal</v>
      </c>
      <c r="Q307" s="2" t="str">
        <f t="shared" si="107"/>
        <v>sehen;;;;;;;</v>
      </c>
      <c r="R307" s="2">
        <f t="shared" si="108"/>
        <v>6</v>
      </c>
      <c r="S307" s="2" t="str">
        <f t="shared" si="109"/>
        <v>sehen</v>
      </c>
      <c r="T307" s="2" t="str">
        <f t="shared" si="110"/>
        <v>;;;;;;</v>
      </c>
      <c r="U307" s="2">
        <f t="shared" si="111"/>
        <v>1</v>
      </c>
      <c r="V307" s="2" t="str">
        <f t="shared" si="112"/>
        <v/>
      </c>
      <c r="W307" s="2" t="str">
        <f t="shared" si="113"/>
        <v>;;;;;</v>
      </c>
      <c r="X307" s="2">
        <f t="shared" si="114"/>
        <v>1</v>
      </c>
      <c r="Y307" s="2" t="str">
        <f t="shared" si="115"/>
        <v/>
      </c>
      <c r="Z307" s="2" t="str">
        <f t="shared" si="116"/>
        <v>;;;;</v>
      </c>
      <c r="AA307" s="2">
        <f t="shared" si="117"/>
        <v>1</v>
      </c>
      <c r="AB307" s="2" t="str">
        <f t="shared" si="118"/>
        <v/>
      </c>
      <c r="AC307" s="2" t="str">
        <f t="shared" si="119"/>
        <v>;;;</v>
      </c>
      <c r="AD307" s="2"/>
      <c r="AE307" s="2"/>
      <c r="AF307" s="2"/>
      <c r="AG307" s="2"/>
    </row>
    <row r="308" spans="1:33">
      <c r="A308" s="2">
        <v>307</v>
      </c>
      <c r="B308" s="61">
        <f t="shared" si="96"/>
        <v>44868</v>
      </c>
      <c r="C308" s="2">
        <f t="shared" si="97"/>
        <v>3</v>
      </c>
      <c r="D308" s="2">
        <f t="shared" si="98"/>
        <v>44</v>
      </c>
      <c r="E308" s="2" cm="1">
        <f t="array" ref="E308">INDEX(Kalender,C308,D308)</f>
        <v>44</v>
      </c>
      <c r="F308" s="2">
        <f>COUNTIF(E$2:E308,E308)-1</f>
        <v>5</v>
      </c>
      <c r="G308" s="2" t="str" cm="1">
        <f t="array" ref="G308">IF(YEAR(B308)=N('Kalender-Kehrwoche'!$D$7),INDEX(Person,E308,1),"")&amp;";;;;;;;"</f>
        <v>Wohnung 3; Dritter; mal;sehen;;;;;;;</v>
      </c>
      <c r="H308" s="2" t="str" cm="1">
        <f t="array" ref="H308">TRIM(IFERROR(INDEX(J308:AC308,1,F308*3+1),""))&amp;" "</f>
        <v xml:space="preserve"> </v>
      </c>
      <c r="I308" s="2">
        <f t="shared" si="99"/>
        <v>10</v>
      </c>
      <c r="J308" s="2" t="str">
        <f t="shared" si="100"/>
        <v>Wohnung 3</v>
      </c>
      <c r="K308" s="2" t="str">
        <f t="shared" si="101"/>
        <v xml:space="preserve"> Dritter; mal;sehen;;;;;;;</v>
      </c>
      <c r="L308" s="2">
        <f t="shared" si="102"/>
        <v>9</v>
      </c>
      <c r="M308" s="2" t="str">
        <f t="shared" si="103"/>
        <v xml:space="preserve"> Dritter</v>
      </c>
      <c r="N308" s="2" t="str">
        <f t="shared" si="104"/>
        <v xml:space="preserve"> mal;sehen;;;;;;;</v>
      </c>
      <c r="O308" s="2">
        <f t="shared" si="105"/>
        <v>5</v>
      </c>
      <c r="P308" s="2" t="str">
        <f t="shared" si="106"/>
        <v xml:space="preserve"> mal</v>
      </c>
      <c r="Q308" s="2" t="str">
        <f t="shared" si="107"/>
        <v>sehen;;;;;;;</v>
      </c>
      <c r="R308" s="2">
        <f t="shared" si="108"/>
        <v>6</v>
      </c>
      <c r="S308" s="2" t="str">
        <f t="shared" si="109"/>
        <v>sehen</v>
      </c>
      <c r="T308" s="2" t="str">
        <f t="shared" si="110"/>
        <v>;;;;;;</v>
      </c>
      <c r="U308" s="2">
        <f t="shared" si="111"/>
        <v>1</v>
      </c>
      <c r="V308" s="2" t="str">
        <f t="shared" si="112"/>
        <v/>
      </c>
      <c r="W308" s="2" t="str">
        <f t="shared" si="113"/>
        <v>;;;;;</v>
      </c>
      <c r="X308" s="2">
        <f t="shared" si="114"/>
        <v>1</v>
      </c>
      <c r="Y308" s="2" t="str">
        <f t="shared" si="115"/>
        <v/>
      </c>
      <c r="Z308" s="2" t="str">
        <f t="shared" si="116"/>
        <v>;;;;</v>
      </c>
      <c r="AA308" s="2">
        <f t="shared" si="117"/>
        <v>1</v>
      </c>
      <c r="AB308" s="2" t="str">
        <f t="shared" si="118"/>
        <v/>
      </c>
      <c r="AC308" s="2" t="str">
        <f t="shared" si="119"/>
        <v>;;;</v>
      </c>
      <c r="AD308" s="2"/>
      <c r="AE308" s="2"/>
      <c r="AF308" s="2"/>
      <c r="AG308" s="2"/>
    </row>
    <row r="309" spans="1:33">
      <c r="A309" s="2">
        <v>308</v>
      </c>
      <c r="B309" s="61">
        <f t="shared" si="96"/>
        <v>44869</v>
      </c>
      <c r="C309" s="2">
        <f t="shared" si="97"/>
        <v>4</v>
      </c>
      <c r="D309" s="2">
        <f t="shared" si="98"/>
        <v>44</v>
      </c>
      <c r="E309" s="2" cm="1">
        <f t="array" ref="E309">INDEX(Kalender,C309,D309)</f>
        <v>44</v>
      </c>
      <c r="F309" s="2">
        <f>COUNTIF(E$2:E309,E309)-1</f>
        <v>6</v>
      </c>
      <c r="G309" s="2" t="str" cm="1">
        <f t="array" ref="G309">IF(YEAR(B309)=N('Kalender-Kehrwoche'!$D$7),INDEX(Person,E309,1),"")&amp;";;;;;;;"</f>
        <v>Wohnung 3; Dritter; mal;sehen;;;;;;;</v>
      </c>
      <c r="H309" s="2" t="str" cm="1">
        <f t="array" ref="H309">TRIM(IFERROR(INDEX(J309:AC309,1,F309*3+1),""))&amp;" "</f>
        <v xml:space="preserve"> </v>
      </c>
      <c r="I309" s="2">
        <f t="shared" si="99"/>
        <v>10</v>
      </c>
      <c r="J309" s="2" t="str">
        <f t="shared" si="100"/>
        <v>Wohnung 3</v>
      </c>
      <c r="K309" s="2" t="str">
        <f t="shared" si="101"/>
        <v xml:space="preserve"> Dritter; mal;sehen;;;;;;;</v>
      </c>
      <c r="L309" s="2">
        <f t="shared" si="102"/>
        <v>9</v>
      </c>
      <c r="M309" s="2" t="str">
        <f t="shared" si="103"/>
        <v xml:space="preserve"> Dritter</v>
      </c>
      <c r="N309" s="2" t="str">
        <f t="shared" si="104"/>
        <v xml:space="preserve"> mal;sehen;;;;;;;</v>
      </c>
      <c r="O309" s="2">
        <f t="shared" si="105"/>
        <v>5</v>
      </c>
      <c r="P309" s="2" t="str">
        <f t="shared" si="106"/>
        <v xml:space="preserve"> mal</v>
      </c>
      <c r="Q309" s="2" t="str">
        <f t="shared" si="107"/>
        <v>sehen;;;;;;;</v>
      </c>
      <c r="R309" s="2">
        <f t="shared" si="108"/>
        <v>6</v>
      </c>
      <c r="S309" s="2" t="str">
        <f t="shared" si="109"/>
        <v>sehen</v>
      </c>
      <c r="T309" s="2" t="str">
        <f t="shared" si="110"/>
        <v>;;;;;;</v>
      </c>
      <c r="U309" s="2">
        <f t="shared" si="111"/>
        <v>1</v>
      </c>
      <c r="V309" s="2" t="str">
        <f t="shared" si="112"/>
        <v/>
      </c>
      <c r="W309" s="2" t="str">
        <f t="shared" si="113"/>
        <v>;;;;;</v>
      </c>
      <c r="X309" s="2">
        <f t="shared" si="114"/>
        <v>1</v>
      </c>
      <c r="Y309" s="2" t="str">
        <f t="shared" si="115"/>
        <v/>
      </c>
      <c r="Z309" s="2" t="str">
        <f t="shared" si="116"/>
        <v>;;;;</v>
      </c>
      <c r="AA309" s="2">
        <f t="shared" si="117"/>
        <v>1</v>
      </c>
      <c r="AB309" s="2" t="str">
        <f t="shared" si="118"/>
        <v/>
      </c>
      <c r="AC309" s="2" t="str">
        <f t="shared" si="119"/>
        <v>;;;</v>
      </c>
      <c r="AD309" s="2"/>
      <c r="AE309" s="2"/>
      <c r="AF309" s="2"/>
      <c r="AG309" s="2"/>
    </row>
    <row r="310" spans="1:33">
      <c r="A310" s="2">
        <v>309</v>
      </c>
      <c r="B310" s="61">
        <f t="shared" si="96"/>
        <v>44870</v>
      </c>
      <c r="C310" s="2">
        <f t="shared" si="97"/>
        <v>5</v>
      </c>
      <c r="D310" s="2">
        <f t="shared" si="98"/>
        <v>44</v>
      </c>
      <c r="E310" s="2" cm="1">
        <f t="array" ref="E310">INDEX(Kalender,C310,D310)</f>
        <v>45</v>
      </c>
      <c r="F310" s="2">
        <f>COUNTIF(E$2:E310,E310)-1</f>
        <v>0</v>
      </c>
      <c r="G310" s="2" t="str" cm="1">
        <f t="array" ref="G310">IF(YEAR(B310)=N('Kalender-Kehrwoche'!$D$7),INDEX(Person,E310,1),"")&amp;";;;;;;;"</f>
        <v>WHG-01; Thomann; Gerhard;;;;;;;</v>
      </c>
      <c r="H310" s="2" t="str" cm="1">
        <f t="array" ref="H310">TRIM(IFERROR(INDEX(J310:AC310,1,F310*3+1),""))&amp;" "</f>
        <v xml:space="preserve">WHG-01 </v>
      </c>
      <c r="I310" s="2">
        <f t="shared" si="99"/>
        <v>7</v>
      </c>
      <c r="J310" s="2" t="str">
        <f t="shared" si="100"/>
        <v>WHG-01</v>
      </c>
      <c r="K310" s="2" t="str">
        <f t="shared" si="101"/>
        <v xml:space="preserve"> Thomann; Gerhard;;;;;;;</v>
      </c>
      <c r="L310" s="2">
        <f t="shared" si="102"/>
        <v>9</v>
      </c>
      <c r="M310" s="2" t="str">
        <f t="shared" si="103"/>
        <v xml:space="preserve"> Thomann</v>
      </c>
      <c r="N310" s="2" t="str">
        <f t="shared" si="104"/>
        <v xml:space="preserve"> Gerhard;;;;;;;</v>
      </c>
      <c r="O310" s="2">
        <f t="shared" si="105"/>
        <v>9</v>
      </c>
      <c r="P310" s="2" t="str">
        <f t="shared" si="106"/>
        <v xml:space="preserve"> Gerhard</v>
      </c>
      <c r="Q310" s="2" t="str">
        <f t="shared" si="107"/>
        <v>;;;;;;</v>
      </c>
      <c r="R310" s="2">
        <f t="shared" si="108"/>
        <v>1</v>
      </c>
      <c r="S310" s="2" t="str">
        <f t="shared" si="109"/>
        <v/>
      </c>
      <c r="T310" s="2" t="str">
        <f t="shared" si="110"/>
        <v>;;;;;</v>
      </c>
      <c r="U310" s="2">
        <f t="shared" si="111"/>
        <v>1</v>
      </c>
      <c r="V310" s="2" t="str">
        <f t="shared" si="112"/>
        <v/>
      </c>
      <c r="W310" s="2" t="str">
        <f t="shared" si="113"/>
        <v>;;;;</v>
      </c>
      <c r="X310" s="2">
        <f t="shared" si="114"/>
        <v>1</v>
      </c>
      <c r="Y310" s="2" t="str">
        <f t="shared" si="115"/>
        <v/>
      </c>
      <c r="Z310" s="2" t="str">
        <f t="shared" si="116"/>
        <v>;;;</v>
      </c>
      <c r="AA310" s="2">
        <f t="shared" si="117"/>
        <v>1</v>
      </c>
      <c r="AB310" s="2" t="str">
        <f t="shared" si="118"/>
        <v/>
      </c>
      <c r="AC310" s="2" t="str">
        <f t="shared" si="119"/>
        <v>;;</v>
      </c>
      <c r="AD310" s="2"/>
      <c r="AE310" s="2"/>
      <c r="AF310" s="2"/>
      <c r="AG310" s="2"/>
    </row>
    <row r="311" spans="1:33">
      <c r="A311" s="2">
        <v>310</v>
      </c>
      <c r="B311" s="61">
        <f t="shared" si="96"/>
        <v>44871</v>
      </c>
      <c r="C311" s="2">
        <f t="shared" si="97"/>
        <v>6</v>
      </c>
      <c r="D311" s="2">
        <f t="shared" si="98"/>
        <v>44</v>
      </c>
      <c r="E311" s="2" cm="1">
        <f t="array" ref="E311">INDEX(Kalender,C311,D311)</f>
        <v>45</v>
      </c>
      <c r="F311" s="2">
        <f>COUNTIF(E$2:E311,E311)-1</f>
        <v>1</v>
      </c>
      <c r="G311" s="2" t="str" cm="1">
        <f t="array" ref="G311">IF(YEAR(B311)=N('Kalender-Kehrwoche'!$D$7),INDEX(Person,E311,1),"")&amp;";;;;;;;"</f>
        <v>WHG-01; Thomann; Gerhard;;;;;;;</v>
      </c>
      <c r="H311" s="2" t="str" cm="1">
        <f t="array" ref="H311">TRIM(IFERROR(INDEX(J311:AC311,1,F311*3+1),""))&amp;" "</f>
        <v xml:space="preserve">Thomann </v>
      </c>
      <c r="I311" s="2">
        <f t="shared" si="99"/>
        <v>7</v>
      </c>
      <c r="J311" s="2" t="str">
        <f t="shared" si="100"/>
        <v>WHG-01</v>
      </c>
      <c r="K311" s="2" t="str">
        <f t="shared" si="101"/>
        <v xml:space="preserve"> Thomann; Gerhard;;;;;;;</v>
      </c>
      <c r="L311" s="2">
        <f t="shared" si="102"/>
        <v>9</v>
      </c>
      <c r="M311" s="2" t="str">
        <f t="shared" si="103"/>
        <v xml:space="preserve"> Thomann</v>
      </c>
      <c r="N311" s="2" t="str">
        <f t="shared" si="104"/>
        <v xml:space="preserve"> Gerhard;;;;;;;</v>
      </c>
      <c r="O311" s="2">
        <f t="shared" si="105"/>
        <v>9</v>
      </c>
      <c r="P311" s="2" t="str">
        <f t="shared" si="106"/>
        <v xml:space="preserve"> Gerhard</v>
      </c>
      <c r="Q311" s="2" t="str">
        <f t="shared" si="107"/>
        <v>;;;;;;</v>
      </c>
      <c r="R311" s="2">
        <f t="shared" si="108"/>
        <v>1</v>
      </c>
      <c r="S311" s="2" t="str">
        <f t="shared" si="109"/>
        <v/>
      </c>
      <c r="T311" s="2" t="str">
        <f t="shared" si="110"/>
        <v>;;;;;</v>
      </c>
      <c r="U311" s="2">
        <f t="shared" si="111"/>
        <v>1</v>
      </c>
      <c r="V311" s="2" t="str">
        <f t="shared" si="112"/>
        <v/>
      </c>
      <c r="W311" s="2" t="str">
        <f t="shared" si="113"/>
        <v>;;;;</v>
      </c>
      <c r="X311" s="2">
        <f t="shared" si="114"/>
        <v>1</v>
      </c>
      <c r="Y311" s="2" t="str">
        <f t="shared" si="115"/>
        <v/>
      </c>
      <c r="Z311" s="2" t="str">
        <f t="shared" si="116"/>
        <v>;;;</v>
      </c>
      <c r="AA311" s="2">
        <f t="shared" si="117"/>
        <v>1</v>
      </c>
      <c r="AB311" s="2" t="str">
        <f t="shared" si="118"/>
        <v/>
      </c>
      <c r="AC311" s="2" t="str">
        <f t="shared" si="119"/>
        <v>;;</v>
      </c>
      <c r="AD311" s="2"/>
      <c r="AE311" s="2"/>
      <c r="AF311" s="2"/>
      <c r="AG311" s="2"/>
    </row>
    <row r="312" spans="1:33">
      <c r="A312" s="2">
        <v>311</v>
      </c>
      <c r="B312" s="61">
        <f t="shared" si="96"/>
        <v>44872</v>
      </c>
      <c r="C312" s="2">
        <f t="shared" si="97"/>
        <v>7</v>
      </c>
      <c r="D312" s="2">
        <f t="shared" si="98"/>
        <v>44</v>
      </c>
      <c r="E312" s="2" cm="1">
        <f t="array" ref="E312">INDEX(Kalender,C312,D312)</f>
        <v>45</v>
      </c>
      <c r="F312" s="2">
        <f>COUNTIF(E$2:E312,E312)-1</f>
        <v>2</v>
      </c>
      <c r="G312" s="2" t="str" cm="1">
        <f t="array" ref="G312">IF(YEAR(B312)=N('Kalender-Kehrwoche'!$D$7),INDEX(Person,E312,1),"")&amp;";;;;;;;"</f>
        <v>WHG-01; Thomann; Gerhard;;;;;;;</v>
      </c>
      <c r="H312" s="2" t="str" cm="1">
        <f t="array" ref="H312">TRIM(IFERROR(INDEX(J312:AC312,1,F312*3+1),""))&amp;" "</f>
        <v xml:space="preserve">Gerhard </v>
      </c>
      <c r="I312" s="2">
        <f t="shared" si="99"/>
        <v>7</v>
      </c>
      <c r="J312" s="2" t="str">
        <f t="shared" si="100"/>
        <v>WHG-01</v>
      </c>
      <c r="K312" s="2" t="str">
        <f t="shared" si="101"/>
        <v xml:space="preserve"> Thomann; Gerhard;;;;;;;</v>
      </c>
      <c r="L312" s="2">
        <f t="shared" si="102"/>
        <v>9</v>
      </c>
      <c r="M312" s="2" t="str">
        <f t="shared" si="103"/>
        <v xml:space="preserve"> Thomann</v>
      </c>
      <c r="N312" s="2" t="str">
        <f t="shared" si="104"/>
        <v xml:space="preserve"> Gerhard;;;;;;;</v>
      </c>
      <c r="O312" s="2">
        <f t="shared" si="105"/>
        <v>9</v>
      </c>
      <c r="P312" s="2" t="str">
        <f t="shared" si="106"/>
        <v xml:space="preserve"> Gerhard</v>
      </c>
      <c r="Q312" s="2" t="str">
        <f t="shared" si="107"/>
        <v>;;;;;;</v>
      </c>
      <c r="R312" s="2">
        <f t="shared" si="108"/>
        <v>1</v>
      </c>
      <c r="S312" s="2" t="str">
        <f t="shared" si="109"/>
        <v/>
      </c>
      <c r="T312" s="2" t="str">
        <f t="shared" si="110"/>
        <v>;;;;;</v>
      </c>
      <c r="U312" s="2">
        <f t="shared" si="111"/>
        <v>1</v>
      </c>
      <c r="V312" s="2" t="str">
        <f t="shared" si="112"/>
        <v/>
      </c>
      <c r="W312" s="2" t="str">
        <f t="shared" si="113"/>
        <v>;;;;</v>
      </c>
      <c r="X312" s="2">
        <f t="shared" si="114"/>
        <v>1</v>
      </c>
      <c r="Y312" s="2" t="str">
        <f t="shared" si="115"/>
        <v/>
      </c>
      <c r="Z312" s="2" t="str">
        <f t="shared" si="116"/>
        <v>;;;</v>
      </c>
      <c r="AA312" s="2">
        <f t="shared" si="117"/>
        <v>1</v>
      </c>
      <c r="AB312" s="2" t="str">
        <f t="shared" si="118"/>
        <v/>
      </c>
      <c r="AC312" s="2" t="str">
        <f t="shared" si="119"/>
        <v>;;</v>
      </c>
      <c r="AD312" s="2"/>
      <c r="AE312" s="2"/>
      <c r="AF312" s="2"/>
      <c r="AG312" s="2"/>
    </row>
    <row r="313" spans="1:33">
      <c r="A313" s="2">
        <v>312</v>
      </c>
      <c r="B313" s="61">
        <f t="shared" si="96"/>
        <v>44873</v>
      </c>
      <c r="C313" s="2">
        <f t="shared" si="97"/>
        <v>8</v>
      </c>
      <c r="D313" s="2">
        <f t="shared" si="98"/>
        <v>44</v>
      </c>
      <c r="E313" s="2" cm="1">
        <f t="array" ref="E313">INDEX(Kalender,C313,D313)</f>
        <v>45</v>
      </c>
      <c r="F313" s="2">
        <f>COUNTIF(E$2:E313,E313)-1</f>
        <v>3</v>
      </c>
      <c r="G313" s="2" t="str" cm="1">
        <f t="array" ref="G313">IF(YEAR(B313)=N('Kalender-Kehrwoche'!$D$7),INDEX(Person,E313,1),"")&amp;";;;;;;;"</f>
        <v>WHG-01; Thomann; Gerhard;;;;;;;</v>
      </c>
      <c r="H313" s="2" t="str" cm="1">
        <f t="array" ref="H313">TRIM(IFERROR(INDEX(J313:AC313,1,F313*3+1),""))&amp;" "</f>
        <v xml:space="preserve"> </v>
      </c>
      <c r="I313" s="2">
        <f t="shared" si="99"/>
        <v>7</v>
      </c>
      <c r="J313" s="2" t="str">
        <f t="shared" si="100"/>
        <v>WHG-01</v>
      </c>
      <c r="K313" s="2" t="str">
        <f t="shared" si="101"/>
        <v xml:space="preserve"> Thomann; Gerhard;;;;;;;</v>
      </c>
      <c r="L313" s="2">
        <f t="shared" si="102"/>
        <v>9</v>
      </c>
      <c r="M313" s="2" t="str">
        <f t="shared" si="103"/>
        <v xml:space="preserve"> Thomann</v>
      </c>
      <c r="N313" s="2" t="str">
        <f t="shared" si="104"/>
        <v xml:space="preserve"> Gerhard;;;;;;;</v>
      </c>
      <c r="O313" s="2">
        <f t="shared" si="105"/>
        <v>9</v>
      </c>
      <c r="P313" s="2" t="str">
        <f t="shared" si="106"/>
        <v xml:space="preserve"> Gerhard</v>
      </c>
      <c r="Q313" s="2" t="str">
        <f t="shared" si="107"/>
        <v>;;;;;;</v>
      </c>
      <c r="R313" s="2">
        <f t="shared" si="108"/>
        <v>1</v>
      </c>
      <c r="S313" s="2" t="str">
        <f t="shared" si="109"/>
        <v/>
      </c>
      <c r="T313" s="2" t="str">
        <f t="shared" si="110"/>
        <v>;;;;;</v>
      </c>
      <c r="U313" s="2">
        <f t="shared" si="111"/>
        <v>1</v>
      </c>
      <c r="V313" s="2" t="str">
        <f t="shared" si="112"/>
        <v/>
      </c>
      <c r="W313" s="2" t="str">
        <f t="shared" si="113"/>
        <v>;;;;</v>
      </c>
      <c r="X313" s="2">
        <f t="shared" si="114"/>
        <v>1</v>
      </c>
      <c r="Y313" s="2" t="str">
        <f t="shared" si="115"/>
        <v/>
      </c>
      <c r="Z313" s="2" t="str">
        <f t="shared" si="116"/>
        <v>;;;</v>
      </c>
      <c r="AA313" s="2">
        <f t="shared" si="117"/>
        <v>1</v>
      </c>
      <c r="AB313" s="2" t="str">
        <f t="shared" si="118"/>
        <v/>
      </c>
      <c r="AC313" s="2" t="str">
        <f t="shared" si="119"/>
        <v>;;</v>
      </c>
      <c r="AD313" s="2"/>
      <c r="AE313" s="2"/>
      <c r="AF313" s="2"/>
      <c r="AG313" s="2"/>
    </row>
    <row r="314" spans="1:33">
      <c r="A314" s="2">
        <v>313</v>
      </c>
      <c r="B314" s="61">
        <f t="shared" si="96"/>
        <v>44874</v>
      </c>
      <c r="C314" s="2">
        <f t="shared" si="97"/>
        <v>9</v>
      </c>
      <c r="D314" s="2">
        <f t="shared" si="98"/>
        <v>44</v>
      </c>
      <c r="E314" s="2" cm="1">
        <f t="array" ref="E314">INDEX(Kalender,C314,D314)</f>
        <v>45</v>
      </c>
      <c r="F314" s="2">
        <f>COUNTIF(E$2:E314,E314)-1</f>
        <v>4</v>
      </c>
      <c r="G314" s="2" t="str" cm="1">
        <f t="array" ref="G314">IF(YEAR(B314)=N('Kalender-Kehrwoche'!$D$7),INDEX(Person,E314,1),"")&amp;";;;;;;;"</f>
        <v>WHG-01; Thomann; Gerhard;;;;;;;</v>
      </c>
      <c r="H314" s="2" t="str" cm="1">
        <f t="array" ref="H314">TRIM(IFERROR(INDEX(J314:AC314,1,F314*3+1),""))&amp;" "</f>
        <v xml:space="preserve"> </v>
      </c>
      <c r="I314" s="2">
        <f t="shared" si="99"/>
        <v>7</v>
      </c>
      <c r="J314" s="2" t="str">
        <f t="shared" si="100"/>
        <v>WHG-01</v>
      </c>
      <c r="K314" s="2" t="str">
        <f t="shared" si="101"/>
        <v xml:space="preserve"> Thomann; Gerhard;;;;;;;</v>
      </c>
      <c r="L314" s="2">
        <f t="shared" si="102"/>
        <v>9</v>
      </c>
      <c r="M314" s="2" t="str">
        <f t="shared" si="103"/>
        <v xml:space="preserve"> Thomann</v>
      </c>
      <c r="N314" s="2" t="str">
        <f t="shared" si="104"/>
        <v xml:space="preserve"> Gerhard;;;;;;;</v>
      </c>
      <c r="O314" s="2">
        <f t="shared" si="105"/>
        <v>9</v>
      </c>
      <c r="P314" s="2" t="str">
        <f t="shared" si="106"/>
        <v xml:space="preserve"> Gerhard</v>
      </c>
      <c r="Q314" s="2" t="str">
        <f t="shared" si="107"/>
        <v>;;;;;;</v>
      </c>
      <c r="R314" s="2">
        <f t="shared" si="108"/>
        <v>1</v>
      </c>
      <c r="S314" s="2" t="str">
        <f t="shared" si="109"/>
        <v/>
      </c>
      <c r="T314" s="2" t="str">
        <f t="shared" si="110"/>
        <v>;;;;;</v>
      </c>
      <c r="U314" s="2">
        <f t="shared" si="111"/>
        <v>1</v>
      </c>
      <c r="V314" s="2" t="str">
        <f t="shared" si="112"/>
        <v/>
      </c>
      <c r="W314" s="2" t="str">
        <f t="shared" si="113"/>
        <v>;;;;</v>
      </c>
      <c r="X314" s="2">
        <f t="shared" si="114"/>
        <v>1</v>
      </c>
      <c r="Y314" s="2" t="str">
        <f t="shared" si="115"/>
        <v/>
      </c>
      <c r="Z314" s="2" t="str">
        <f t="shared" si="116"/>
        <v>;;;</v>
      </c>
      <c r="AA314" s="2">
        <f t="shared" si="117"/>
        <v>1</v>
      </c>
      <c r="AB314" s="2" t="str">
        <f t="shared" si="118"/>
        <v/>
      </c>
      <c r="AC314" s="2" t="str">
        <f t="shared" si="119"/>
        <v>;;</v>
      </c>
      <c r="AD314" s="2"/>
      <c r="AE314" s="2"/>
      <c r="AF314" s="2"/>
      <c r="AG314" s="2"/>
    </row>
    <row r="315" spans="1:33">
      <c r="A315" s="2">
        <v>314</v>
      </c>
      <c r="B315" s="61">
        <f t="shared" si="96"/>
        <v>44875</v>
      </c>
      <c r="C315" s="2">
        <f t="shared" si="97"/>
        <v>10</v>
      </c>
      <c r="D315" s="2">
        <f t="shared" si="98"/>
        <v>44</v>
      </c>
      <c r="E315" s="2" cm="1">
        <f t="array" ref="E315">INDEX(Kalender,C315,D315)</f>
        <v>45</v>
      </c>
      <c r="F315" s="2">
        <f>COUNTIF(E$2:E315,E315)-1</f>
        <v>5</v>
      </c>
      <c r="G315" s="2" t="str" cm="1">
        <f t="array" ref="G315">IF(YEAR(B315)=N('Kalender-Kehrwoche'!$D$7),INDEX(Person,E315,1),"")&amp;";;;;;;;"</f>
        <v>WHG-01; Thomann; Gerhard;;;;;;;</v>
      </c>
      <c r="H315" s="2" t="str" cm="1">
        <f t="array" ref="H315">TRIM(IFERROR(INDEX(J315:AC315,1,F315*3+1),""))&amp;" "</f>
        <v xml:space="preserve"> </v>
      </c>
      <c r="I315" s="2">
        <f t="shared" si="99"/>
        <v>7</v>
      </c>
      <c r="J315" s="2" t="str">
        <f t="shared" si="100"/>
        <v>WHG-01</v>
      </c>
      <c r="K315" s="2" t="str">
        <f t="shared" si="101"/>
        <v xml:space="preserve"> Thomann; Gerhard;;;;;;;</v>
      </c>
      <c r="L315" s="2">
        <f t="shared" si="102"/>
        <v>9</v>
      </c>
      <c r="M315" s="2" t="str">
        <f t="shared" si="103"/>
        <v xml:space="preserve"> Thomann</v>
      </c>
      <c r="N315" s="2" t="str">
        <f t="shared" si="104"/>
        <v xml:space="preserve"> Gerhard;;;;;;;</v>
      </c>
      <c r="O315" s="2">
        <f t="shared" si="105"/>
        <v>9</v>
      </c>
      <c r="P315" s="2" t="str">
        <f t="shared" si="106"/>
        <v xml:space="preserve"> Gerhard</v>
      </c>
      <c r="Q315" s="2" t="str">
        <f t="shared" si="107"/>
        <v>;;;;;;</v>
      </c>
      <c r="R315" s="2">
        <f t="shared" si="108"/>
        <v>1</v>
      </c>
      <c r="S315" s="2" t="str">
        <f t="shared" si="109"/>
        <v/>
      </c>
      <c r="T315" s="2" t="str">
        <f t="shared" si="110"/>
        <v>;;;;;</v>
      </c>
      <c r="U315" s="2">
        <f t="shared" si="111"/>
        <v>1</v>
      </c>
      <c r="V315" s="2" t="str">
        <f t="shared" si="112"/>
        <v/>
      </c>
      <c r="W315" s="2" t="str">
        <f t="shared" si="113"/>
        <v>;;;;</v>
      </c>
      <c r="X315" s="2">
        <f t="shared" si="114"/>
        <v>1</v>
      </c>
      <c r="Y315" s="2" t="str">
        <f t="shared" si="115"/>
        <v/>
      </c>
      <c r="Z315" s="2" t="str">
        <f t="shared" si="116"/>
        <v>;;;</v>
      </c>
      <c r="AA315" s="2">
        <f t="shared" si="117"/>
        <v>1</v>
      </c>
      <c r="AB315" s="2" t="str">
        <f t="shared" si="118"/>
        <v/>
      </c>
      <c r="AC315" s="2" t="str">
        <f t="shared" si="119"/>
        <v>;;</v>
      </c>
      <c r="AD315" s="2"/>
      <c r="AE315" s="2"/>
      <c r="AF315" s="2"/>
      <c r="AG315" s="2"/>
    </row>
    <row r="316" spans="1:33">
      <c r="A316" s="2">
        <v>315</v>
      </c>
      <c r="B316" s="61">
        <f t="shared" si="96"/>
        <v>44876</v>
      </c>
      <c r="C316" s="2">
        <f t="shared" si="97"/>
        <v>11</v>
      </c>
      <c r="D316" s="2">
        <f t="shared" si="98"/>
        <v>44</v>
      </c>
      <c r="E316" s="2" cm="1">
        <f t="array" ref="E316">INDEX(Kalender,C316,D316)</f>
        <v>45</v>
      </c>
      <c r="F316" s="2">
        <f>COUNTIF(E$2:E316,E316)-1</f>
        <v>6</v>
      </c>
      <c r="G316" s="2" t="str" cm="1">
        <f t="array" ref="G316">IF(YEAR(B316)=N('Kalender-Kehrwoche'!$D$7),INDEX(Person,E316,1),"")&amp;";;;;;;;"</f>
        <v>WHG-01; Thomann; Gerhard;;;;;;;</v>
      </c>
      <c r="H316" s="2" t="str" cm="1">
        <f t="array" ref="H316">TRIM(IFERROR(INDEX(J316:AC316,1,F316*3+1),""))&amp;" "</f>
        <v xml:space="preserve"> </v>
      </c>
      <c r="I316" s="2">
        <f t="shared" si="99"/>
        <v>7</v>
      </c>
      <c r="J316" s="2" t="str">
        <f t="shared" si="100"/>
        <v>WHG-01</v>
      </c>
      <c r="K316" s="2" t="str">
        <f t="shared" si="101"/>
        <v xml:space="preserve"> Thomann; Gerhard;;;;;;;</v>
      </c>
      <c r="L316" s="2">
        <f t="shared" si="102"/>
        <v>9</v>
      </c>
      <c r="M316" s="2" t="str">
        <f t="shared" si="103"/>
        <v xml:space="preserve"> Thomann</v>
      </c>
      <c r="N316" s="2" t="str">
        <f t="shared" si="104"/>
        <v xml:space="preserve"> Gerhard;;;;;;;</v>
      </c>
      <c r="O316" s="2">
        <f t="shared" si="105"/>
        <v>9</v>
      </c>
      <c r="P316" s="2" t="str">
        <f t="shared" si="106"/>
        <v xml:space="preserve"> Gerhard</v>
      </c>
      <c r="Q316" s="2" t="str">
        <f t="shared" si="107"/>
        <v>;;;;;;</v>
      </c>
      <c r="R316" s="2">
        <f t="shared" si="108"/>
        <v>1</v>
      </c>
      <c r="S316" s="2" t="str">
        <f t="shared" si="109"/>
        <v/>
      </c>
      <c r="T316" s="2" t="str">
        <f t="shared" si="110"/>
        <v>;;;;;</v>
      </c>
      <c r="U316" s="2">
        <f t="shared" si="111"/>
        <v>1</v>
      </c>
      <c r="V316" s="2" t="str">
        <f t="shared" si="112"/>
        <v/>
      </c>
      <c r="W316" s="2" t="str">
        <f t="shared" si="113"/>
        <v>;;;;</v>
      </c>
      <c r="X316" s="2">
        <f t="shared" si="114"/>
        <v>1</v>
      </c>
      <c r="Y316" s="2" t="str">
        <f t="shared" si="115"/>
        <v/>
      </c>
      <c r="Z316" s="2" t="str">
        <f t="shared" si="116"/>
        <v>;;;</v>
      </c>
      <c r="AA316" s="2">
        <f t="shared" si="117"/>
        <v>1</v>
      </c>
      <c r="AB316" s="2" t="str">
        <f t="shared" si="118"/>
        <v/>
      </c>
      <c r="AC316" s="2" t="str">
        <f t="shared" si="119"/>
        <v>;;</v>
      </c>
      <c r="AD316" s="2"/>
      <c r="AE316" s="2"/>
      <c r="AF316" s="2"/>
      <c r="AG316" s="2"/>
    </row>
    <row r="317" spans="1:33">
      <c r="A317" s="2">
        <v>316</v>
      </c>
      <c r="B317" s="61">
        <f t="shared" si="96"/>
        <v>44877</v>
      </c>
      <c r="C317" s="2">
        <f t="shared" si="97"/>
        <v>12</v>
      </c>
      <c r="D317" s="2">
        <f t="shared" si="98"/>
        <v>44</v>
      </c>
      <c r="E317" s="2" cm="1">
        <f t="array" ref="E317">INDEX(Kalender,C317,D317)</f>
        <v>46</v>
      </c>
      <c r="F317" s="2">
        <f>COUNTIF(E$2:E317,E317)-1</f>
        <v>0</v>
      </c>
      <c r="G317" s="2" t="str" cm="1">
        <f t="array" ref="G317">IF(YEAR(B317)=N('Kalender-Kehrwoche'!$D$7),INDEX(Person,E317,1),"")&amp;";;;;;;;"</f>
        <v>Ingolf; Matys; Tel.: 0761; 881 4402;;;;;;;</v>
      </c>
      <c r="H317" s="2" t="str" cm="1">
        <f t="array" ref="H317">TRIM(IFERROR(INDEX(J317:AC317,1,F317*3+1),""))&amp;" "</f>
        <v xml:space="preserve">Ingolf </v>
      </c>
      <c r="I317" s="2">
        <f t="shared" si="99"/>
        <v>7</v>
      </c>
      <c r="J317" s="2" t="str">
        <f t="shared" si="100"/>
        <v>Ingolf</v>
      </c>
      <c r="K317" s="2" t="str">
        <f t="shared" si="101"/>
        <v xml:space="preserve"> Matys; Tel.: 0761; 881 4402;;;;;;;</v>
      </c>
      <c r="L317" s="2">
        <f t="shared" si="102"/>
        <v>7</v>
      </c>
      <c r="M317" s="2" t="str">
        <f t="shared" si="103"/>
        <v xml:space="preserve"> Matys</v>
      </c>
      <c r="N317" s="2" t="str">
        <f t="shared" si="104"/>
        <v xml:space="preserve"> Tel.: 0761; 881 4402;;;;;;;</v>
      </c>
      <c r="O317" s="2">
        <f t="shared" si="105"/>
        <v>12</v>
      </c>
      <c r="P317" s="2" t="str">
        <f t="shared" si="106"/>
        <v xml:space="preserve"> Tel.: 0761</v>
      </c>
      <c r="Q317" s="2" t="str">
        <f t="shared" si="107"/>
        <v xml:space="preserve"> 881 4402;;;;;;;</v>
      </c>
      <c r="R317" s="2">
        <f t="shared" si="108"/>
        <v>10</v>
      </c>
      <c r="S317" s="2" t="str">
        <f t="shared" si="109"/>
        <v xml:space="preserve"> 881 4402</v>
      </c>
      <c r="T317" s="2" t="str">
        <f t="shared" si="110"/>
        <v>;;;;;;</v>
      </c>
      <c r="U317" s="2">
        <f t="shared" si="111"/>
        <v>1</v>
      </c>
      <c r="V317" s="2" t="str">
        <f t="shared" si="112"/>
        <v/>
      </c>
      <c r="W317" s="2" t="str">
        <f t="shared" si="113"/>
        <v>;;;;;</v>
      </c>
      <c r="X317" s="2">
        <f t="shared" si="114"/>
        <v>1</v>
      </c>
      <c r="Y317" s="2" t="str">
        <f t="shared" si="115"/>
        <v/>
      </c>
      <c r="Z317" s="2" t="str">
        <f t="shared" si="116"/>
        <v>;;;;</v>
      </c>
      <c r="AA317" s="2">
        <f t="shared" si="117"/>
        <v>1</v>
      </c>
      <c r="AB317" s="2" t="str">
        <f t="shared" si="118"/>
        <v/>
      </c>
      <c r="AC317" s="2" t="str">
        <f t="shared" si="119"/>
        <v>;;;</v>
      </c>
      <c r="AD317" s="2"/>
      <c r="AE317" s="2"/>
      <c r="AF317" s="2"/>
      <c r="AG317" s="2"/>
    </row>
    <row r="318" spans="1:33">
      <c r="A318" s="2">
        <v>317</v>
      </c>
      <c r="B318" s="61">
        <f t="shared" si="96"/>
        <v>44878</v>
      </c>
      <c r="C318" s="2">
        <f t="shared" si="97"/>
        <v>13</v>
      </c>
      <c r="D318" s="2">
        <f t="shared" si="98"/>
        <v>44</v>
      </c>
      <c r="E318" s="2" cm="1">
        <f t="array" ref="E318">INDEX(Kalender,C318,D318)</f>
        <v>46</v>
      </c>
      <c r="F318" s="2">
        <f>COUNTIF(E$2:E318,E318)-1</f>
        <v>1</v>
      </c>
      <c r="G318" s="2" t="str" cm="1">
        <f t="array" ref="G318">IF(YEAR(B318)=N('Kalender-Kehrwoche'!$D$7),INDEX(Person,E318,1),"")&amp;";;;;;;;"</f>
        <v>Ingolf; Matys; Tel.: 0761; 881 4402;;;;;;;</v>
      </c>
      <c r="H318" s="2" t="str" cm="1">
        <f t="array" ref="H318">TRIM(IFERROR(INDEX(J318:AC318,1,F318*3+1),""))&amp;" "</f>
        <v xml:space="preserve">Matys </v>
      </c>
      <c r="I318" s="2">
        <f t="shared" si="99"/>
        <v>7</v>
      </c>
      <c r="J318" s="2" t="str">
        <f t="shared" si="100"/>
        <v>Ingolf</v>
      </c>
      <c r="K318" s="2" t="str">
        <f t="shared" si="101"/>
        <v xml:space="preserve"> Matys; Tel.: 0761; 881 4402;;;;;;;</v>
      </c>
      <c r="L318" s="2">
        <f t="shared" si="102"/>
        <v>7</v>
      </c>
      <c r="M318" s="2" t="str">
        <f t="shared" si="103"/>
        <v xml:space="preserve"> Matys</v>
      </c>
      <c r="N318" s="2" t="str">
        <f t="shared" si="104"/>
        <v xml:space="preserve"> Tel.: 0761; 881 4402;;;;;;;</v>
      </c>
      <c r="O318" s="2">
        <f t="shared" si="105"/>
        <v>12</v>
      </c>
      <c r="P318" s="2" t="str">
        <f t="shared" si="106"/>
        <v xml:space="preserve"> Tel.: 0761</v>
      </c>
      <c r="Q318" s="2" t="str">
        <f t="shared" si="107"/>
        <v xml:space="preserve"> 881 4402;;;;;;;</v>
      </c>
      <c r="R318" s="2">
        <f t="shared" si="108"/>
        <v>10</v>
      </c>
      <c r="S318" s="2" t="str">
        <f t="shared" si="109"/>
        <v xml:space="preserve"> 881 4402</v>
      </c>
      <c r="T318" s="2" t="str">
        <f t="shared" si="110"/>
        <v>;;;;;;</v>
      </c>
      <c r="U318" s="2">
        <f t="shared" si="111"/>
        <v>1</v>
      </c>
      <c r="V318" s="2" t="str">
        <f t="shared" si="112"/>
        <v/>
      </c>
      <c r="W318" s="2" t="str">
        <f t="shared" si="113"/>
        <v>;;;;;</v>
      </c>
      <c r="X318" s="2">
        <f t="shared" si="114"/>
        <v>1</v>
      </c>
      <c r="Y318" s="2" t="str">
        <f t="shared" si="115"/>
        <v/>
      </c>
      <c r="Z318" s="2" t="str">
        <f t="shared" si="116"/>
        <v>;;;;</v>
      </c>
      <c r="AA318" s="2">
        <f t="shared" si="117"/>
        <v>1</v>
      </c>
      <c r="AB318" s="2" t="str">
        <f t="shared" si="118"/>
        <v/>
      </c>
      <c r="AC318" s="2" t="str">
        <f t="shared" si="119"/>
        <v>;;;</v>
      </c>
      <c r="AD318" s="2"/>
      <c r="AE318" s="2"/>
      <c r="AF318" s="2"/>
      <c r="AG318" s="2"/>
    </row>
    <row r="319" spans="1:33">
      <c r="A319" s="2">
        <v>318</v>
      </c>
      <c r="B319" s="61">
        <f t="shared" si="96"/>
        <v>44879</v>
      </c>
      <c r="C319" s="2">
        <f t="shared" si="97"/>
        <v>14</v>
      </c>
      <c r="D319" s="2">
        <f t="shared" si="98"/>
        <v>44</v>
      </c>
      <c r="E319" s="2" cm="1">
        <f t="array" ref="E319">INDEX(Kalender,C319,D319)</f>
        <v>46</v>
      </c>
      <c r="F319" s="2">
        <f>COUNTIF(E$2:E319,E319)-1</f>
        <v>2</v>
      </c>
      <c r="G319" s="2" t="str" cm="1">
        <f t="array" ref="G319">IF(YEAR(B319)=N('Kalender-Kehrwoche'!$D$7),INDEX(Person,E319,1),"")&amp;";;;;;;;"</f>
        <v>Ingolf; Matys; Tel.: 0761; 881 4402;;;;;;;</v>
      </c>
      <c r="H319" s="2" t="str" cm="1">
        <f t="array" ref="H319">TRIM(IFERROR(INDEX(J319:AC319,1,F319*3+1),""))&amp;" "</f>
        <v xml:space="preserve">Tel.: 0761 </v>
      </c>
      <c r="I319" s="2">
        <f t="shared" si="99"/>
        <v>7</v>
      </c>
      <c r="J319" s="2" t="str">
        <f t="shared" si="100"/>
        <v>Ingolf</v>
      </c>
      <c r="K319" s="2" t="str">
        <f t="shared" si="101"/>
        <v xml:space="preserve"> Matys; Tel.: 0761; 881 4402;;;;;;;</v>
      </c>
      <c r="L319" s="2">
        <f t="shared" si="102"/>
        <v>7</v>
      </c>
      <c r="M319" s="2" t="str">
        <f t="shared" si="103"/>
        <v xml:space="preserve"> Matys</v>
      </c>
      <c r="N319" s="2" t="str">
        <f t="shared" si="104"/>
        <v xml:space="preserve"> Tel.: 0761; 881 4402;;;;;;;</v>
      </c>
      <c r="O319" s="2">
        <f t="shared" si="105"/>
        <v>12</v>
      </c>
      <c r="P319" s="2" t="str">
        <f t="shared" si="106"/>
        <v xml:space="preserve"> Tel.: 0761</v>
      </c>
      <c r="Q319" s="2" t="str">
        <f t="shared" si="107"/>
        <v xml:space="preserve"> 881 4402;;;;;;;</v>
      </c>
      <c r="R319" s="2">
        <f t="shared" si="108"/>
        <v>10</v>
      </c>
      <c r="S319" s="2" t="str">
        <f t="shared" si="109"/>
        <v xml:space="preserve"> 881 4402</v>
      </c>
      <c r="T319" s="2" t="str">
        <f t="shared" si="110"/>
        <v>;;;;;;</v>
      </c>
      <c r="U319" s="2">
        <f t="shared" si="111"/>
        <v>1</v>
      </c>
      <c r="V319" s="2" t="str">
        <f t="shared" si="112"/>
        <v/>
      </c>
      <c r="W319" s="2" t="str">
        <f t="shared" si="113"/>
        <v>;;;;;</v>
      </c>
      <c r="X319" s="2">
        <f t="shared" si="114"/>
        <v>1</v>
      </c>
      <c r="Y319" s="2" t="str">
        <f t="shared" si="115"/>
        <v/>
      </c>
      <c r="Z319" s="2" t="str">
        <f t="shared" si="116"/>
        <v>;;;;</v>
      </c>
      <c r="AA319" s="2">
        <f t="shared" si="117"/>
        <v>1</v>
      </c>
      <c r="AB319" s="2" t="str">
        <f t="shared" si="118"/>
        <v/>
      </c>
      <c r="AC319" s="2" t="str">
        <f t="shared" si="119"/>
        <v>;;;</v>
      </c>
      <c r="AD319" s="2"/>
      <c r="AE319" s="2"/>
      <c r="AF319" s="2"/>
      <c r="AG319" s="2"/>
    </row>
    <row r="320" spans="1:33">
      <c r="A320" s="2">
        <v>319</v>
      </c>
      <c r="B320" s="61">
        <f t="shared" si="96"/>
        <v>44880</v>
      </c>
      <c r="C320" s="2">
        <f t="shared" si="97"/>
        <v>15</v>
      </c>
      <c r="D320" s="2">
        <f t="shared" si="98"/>
        <v>44</v>
      </c>
      <c r="E320" s="2" cm="1">
        <f t="array" ref="E320">INDEX(Kalender,C320,D320)</f>
        <v>46</v>
      </c>
      <c r="F320" s="2">
        <f>COUNTIF(E$2:E320,E320)-1</f>
        <v>3</v>
      </c>
      <c r="G320" s="2" t="str" cm="1">
        <f t="array" ref="G320">IF(YEAR(B320)=N('Kalender-Kehrwoche'!$D$7),INDEX(Person,E320,1),"")&amp;";;;;;;;"</f>
        <v>Ingolf; Matys; Tel.: 0761; 881 4402;;;;;;;</v>
      </c>
      <c r="H320" s="2" t="str" cm="1">
        <f t="array" ref="H320">TRIM(IFERROR(INDEX(J320:AC320,1,F320*3+1),""))&amp;" "</f>
        <v xml:space="preserve">881 4402 </v>
      </c>
      <c r="I320" s="2">
        <f t="shared" si="99"/>
        <v>7</v>
      </c>
      <c r="J320" s="2" t="str">
        <f t="shared" si="100"/>
        <v>Ingolf</v>
      </c>
      <c r="K320" s="2" t="str">
        <f t="shared" si="101"/>
        <v xml:space="preserve"> Matys; Tel.: 0761; 881 4402;;;;;;;</v>
      </c>
      <c r="L320" s="2">
        <f t="shared" si="102"/>
        <v>7</v>
      </c>
      <c r="M320" s="2" t="str">
        <f t="shared" si="103"/>
        <v xml:space="preserve"> Matys</v>
      </c>
      <c r="N320" s="2" t="str">
        <f t="shared" si="104"/>
        <v xml:space="preserve"> Tel.: 0761; 881 4402;;;;;;;</v>
      </c>
      <c r="O320" s="2">
        <f t="shared" si="105"/>
        <v>12</v>
      </c>
      <c r="P320" s="2" t="str">
        <f t="shared" si="106"/>
        <v xml:space="preserve"> Tel.: 0761</v>
      </c>
      <c r="Q320" s="2" t="str">
        <f t="shared" si="107"/>
        <v xml:space="preserve"> 881 4402;;;;;;;</v>
      </c>
      <c r="R320" s="2">
        <f t="shared" si="108"/>
        <v>10</v>
      </c>
      <c r="S320" s="2" t="str">
        <f t="shared" si="109"/>
        <v xml:space="preserve"> 881 4402</v>
      </c>
      <c r="T320" s="2" t="str">
        <f t="shared" si="110"/>
        <v>;;;;;;</v>
      </c>
      <c r="U320" s="2">
        <f t="shared" si="111"/>
        <v>1</v>
      </c>
      <c r="V320" s="2" t="str">
        <f t="shared" si="112"/>
        <v/>
      </c>
      <c r="W320" s="2" t="str">
        <f t="shared" si="113"/>
        <v>;;;;;</v>
      </c>
      <c r="X320" s="2">
        <f t="shared" si="114"/>
        <v>1</v>
      </c>
      <c r="Y320" s="2" t="str">
        <f t="shared" si="115"/>
        <v/>
      </c>
      <c r="Z320" s="2" t="str">
        <f t="shared" si="116"/>
        <v>;;;;</v>
      </c>
      <c r="AA320" s="2">
        <f t="shared" si="117"/>
        <v>1</v>
      </c>
      <c r="AB320" s="2" t="str">
        <f t="shared" si="118"/>
        <v/>
      </c>
      <c r="AC320" s="2" t="str">
        <f t="shared" si="119"/>
        <v>;;;</v>
      </c>
      <c r="AD320" s="2"/>
      <c r="AE320" s="2"/>
      <c r="AF320" s="2"/>
      <c r="AG320" s="2"/>
    </row>
    <row r="321" spans="1:33">
      <c r="A321" s="2">
        <v>320</v>
      </c>
      <c r="B321" s="61">
        <f t="shared" si="96"/>
        <v>44881</v>
      </c>
      <c r="C321" s="2">
        <f t="shared" si="97"/>
        <v>16</v>
      </c>
      <c r="D321" s="2">
        <f t="shared" si="98"/>
        <v>44</v>
      </c>
      <c r="E321" s="2" cm="1">
        <f t="array" ref="E321">INDEX(Kalender,C321,D321)</f>
        <v>46</v>
      </c>
      <c r="F321" s="2">
        <f>COUNTIF(E$2:E321,E321)-1</f>
        <v>4</v>
      </c>
      <c r="G321" s="2" t="str" cm="1">
        <f t="array" ref="G321">IF(YEAR(B321)=N('Kalender-Kehrwoche'!$D$7),INDEX(Person,E321,1),"")&amp;";;;;;;;"</f>
        <v>Ingolf; Matys; Tel.: 0761; 881 4402;;;;;;;</v>
      </c>
      <c r="H321" s="2" t="str" cm="1">
        <f t="array" ref="H321">TRIM(IFERROR(INDEX(J321:AC321,1,F321*3+1),""))&amp;" "</f>
        <v xml:space="preserve"> </v>
      </c>
      <c r="I321" s="2">
        <f t="shared" si="99"/>
        <v>7</v>
      </c>
      <c r="J321" s="2" t="str">
        <f t="shared" si="100"/>
        <v>Ingolf</v>
      </c>
      <c r="K321" s="2" t="str">
        <f t="shared" si="101"/>
        <v xml:space="preserve"> Matys; Tel.: 0761; 881 4402;;;;;;;</v>
      </c>
      <c r="L321" s="2">
        <f t="shared" si="102"/>
        <v>7</v>
      </c>
      <c r="M321" s="2" t="str">
        <f t="shared" si="103"/>
        <v xml:space="preserve"> Matys</v>
      </c>
      <c r="N321" s="2" t="str">
        <f t="shared" si="104"/>
        <v xml:space="preserve"> Tel.: 0761; 881 4402;;;;;;;</v>
      </c>
      <c r="O321" s="2">
        <f t="shared" si="105"/>
        <v>12</v>
      </c>
      <c r="P321" s="2" t="str">
        <f t="shared" si="106"/>
        <v xml:space="preserve"> Tel.: 0761</v>
      </c>
      <c r="Q321" s="2" t="str">
        <f t="shared" si="107"/>
        <v xml:space="preserve"> 881 4402;;;;;;;</v>
      </c>
      <c r="R321" s="2">
        <f t="shared" si="108"/>
        <v>10</v>
      </c>
      <c r="S321" s="2" t="str">
        <f t="shared" si="109"/>
        <v xml:space="preserve"> 881 4402</v>
      </c>
      <c r="T321" s="2" t="str">
        <f t="shared" si="110"/>
        <v>;;;;;;</v>
      </c>
      <c r="U321" s="2">
        <f t="shared" si="111"/>
        <v>1</v>
      </c>
      <c r="V321" s="2" t="str">
        <f t="shared" si="112"/>
        <v/>
      </c>
      <c r="W321" s="2" t="str">
        <f t="shared" si="113"/>
        <v>;;;;;</v>
      </c>
      <c r="X321" s="2">
        <f t="shared" si="114"/>
        <v>1</v>
      </c>
      <c r="Y321" s="2" t="str">
        <f t="shared" si="115"/>
        <v/>
      </c>
      <c r="Z321" s="2" t="str">
        <f t="shared" si="116"/>
        <v>;;;;</v>
      </c>
      <c r="AA321" s="2">
        <f t="shared" si="117"/>
        <v>1</v>
      </c>
      <c r="AB321" s="2" t="str">
        <f t="shared" si="118"/>
        <v/>
      </c>
      <c r="AC321" s="2" t="str">
        <f t="shared" si="119"/>
        <v>;;;</v>
      </c>
      <c r="AD321" s="2"/>
      <c r="AE321" s="2"/>
      <c r="AF321" s="2"/>
      <c r="AG321" s="2"/>
    </row>
    <row r="322" spans="1:33">
      <c r="A322" s="2">
        <v>321</v>
      </c>
      <c r="B322" s="61">
        <f t="shared" ref="B322:B367" si="120">B321+1</f>
        <v>44882</v>
      </c>
      <c r="C322" s="2">
        <f t="shared" ref="C322:C367" si="121">DAY(B322)</f>
        <v>17</v>
      </c>
      <c r="D322" s="2">
        <f t="shared" ref="D322:D367" si="122">(MONTH(B322)-1)*4+4</f>
        <v>44</v>
      </c>
      <c r="E322" s="2" cm="1">
        <f t="array" ref="E322">INDEX(Kalender,C322,D322)</f>
        <v>46</v>
      </c>
      <c r="F322" s="2">
        <f>COUNTIF(E$2:E322,E322)-1</f>
        <v>5</v>
      </c>
      <c r="G322" s="2" t="str" cm="1">
        <f t="array" ref="G322">IF(YEAR(B322)=N('Kalender-Kehrwoche'!$D$7),INDEX(Person,E322,1),"")&amp;";;;;;;;"</f>
        <v>Ingolf; Matys; Tel.: 0761; 881 4402;;;;;;;</v>
      </c>
      <c r="H322" s="2" t="str" cm="1">
        <f t="array" ref="H322">TRIM(IFERROR(INDEX(J322:AC322,1,F322*3+1),""))&amp;" "</f>
        <v xml:space="preserve"> </v>
      </c>
      <c r="I322" s="2">
        <f t="shared" ref="I322:I367" si="123">SEARCH(";",G322,1)</f>
        <v>7</v>
      </c>
      <c r="J322" s="2" t="str">
        <f t="shared" ref="J322:J367" si="124">LEFT(G322,I322-1)</f>
        <v>Ingolf</v>
      </c>
      <c r="K322" s="2" t="str">
        <f t="shared" ref="K322:K367" si="125">MID(G322,I322+1,1000)</f>
        <v xml:space="preserve"> Matys; Tel.: 0761; 881 4402;;;;;;;</v>
      </c>
      <c r="L322" s="2">
        <f t="shared" ref="L322:L367" si="126">SEARCH(";",K322,1)</f>
        <v>7</v>
      </c>
      <c r="M322" s="2" t="str">
        <f t="shared" ref="M322:M367" si="127">LEFT(K322,L322-1)</f>
        <v xml:space="preserve"> Matys</v>
      </c>
      <c r="N322" s="2" t="str">
        <f t="shared" ref="N322:N367" si="128">MID(K322,L322+1,1000)</f>
        <v xml:space="preserve"> Tel.: 0761; 881 4402;;;;;;;</v>
      </c>
      <c r="O322" s="2">
        <f t="shared" ref="O322:O367" si="129">SEARCH(";",N322,1)</f>
        <v>12</v>
      </c>
      <c r="P322" s="2" t="str">
        <f t="shared" ref="P322:P367" si="130">LEFT(N322,O322-1)</f>
        <v xml:space="preserve"> Tel.: 0761</v>
      </c>
      <c r="Q322" s="2" t="str">
        <f t="shared" ref="Q322:Q367" si="131">MID(N322,O322+1,1000)</f>
        <v xml:space="preserve"> 881 4402;;;;;;;</v>
      </c>
      <c r="R322" s="2">
        <f t="shared" ref="R322:R367" si="132">SEARCH(";",Q322,1)</f>
        <v>10</v>
      </c>
      <c r="S322" s="2" t="str">
        <f t="shared" ref="S322:S367" si="133">LEFT(Q322,R322-1)</f>
        <v xml:space="preserve"> 881 4402</v>
      </c>
      <c r="T322" s="2" t="str">
        <f t="shared" ref="T322:T367" si="134">MID(Q322,R322+1,1000)</f>
        <v>;;;;;;</v>
      </c>
      <c r="U322" s="2">
        <f t="shared" ref="U322:U367" si="135">SEARCH(";",T322,1)</f>
        <v>1</v>
      </c>
      <c r="V322" s="2" t="str">
        <f t="shared" ref="V322:V367" si="136">LEFT(T322,U322-1)</f>
        <v/>
      </c>
      <c r="W322" s="2" t="str">
        <f t="shared" ref="W322:W367" si="137">MID(T322,U322+1,1000)</f>
        <v>;;;;;</v>
      </c>
      <c r="X322" s="2">
        <f t="shared" ref="X322:X367" si="138">SEARCH(";",W322,1)</f>
        <v>1</v>
      </c>
      <c r="Y322" s="2" t="str">
        <f t="shared" ref="Y322:Y367" si="139">LEFT(W322,X322-1)</f>
        <v/>
      </c>
      <c r="Z322" s="2" t="str">
        <f t="shared" ref="Z322:Z367" si="140">MID(W322,X322+1,1000)</f>
        <v>;;;;</v>
      </c>
      <c r="AA322" s="2">
        <f t="shared" ref="AA322:AA367" si="141">SEARCH(";",Z322,1)</f>
        <v>1</v>
      </c>
      <c r="AB322" s="2" t="str">
        <f t="shared" ref="AB322:AB367" si="142">LEFT(Z322,AA322-1)</f>
        <v/>
      </c>
      <c r="AC322" s="2" t="str">
        <f t="shared" ref="AC322:AC367" si="143">MID(Z322,AA322+1,1000)</f>
        <v>;;;</v>
      </c>
      <c r="AD322" s="2"/>
      <c r="AE322" s="2"/>
      <c r="AF322" s="2"/>
      <c r="AG322" s="2"/>
    </row>
    <row r="323" spans="1:33">
      <c r="A323" s="2">
        <v>322</v>
      </c>
      <c r="B323" s="61">
        <f t="shared" si="120"/>
        <v>44883</v>
      </c>
      <c r="C323" s="2">
        <f t="shared" si="121"/>
        <v>18</v>
      </c>
      <c r="D323" s="2">
        <f t="shared" si="122"/>
        <v>44</v>
      </c>
      <c r="E323" s="2" cm="1">
        <f t="array" ref="E323">INDEX(Kalender,C323,D323)</f>
        <v>46</v>
      </c>
      <c r="F323" s="2">
        <f>COUNTIF(E$2:E323,E323)-1</f>
        <v>6</v>
      </c>
      <c r="G323" s="2" t="str" cm="1">
        <f t="array" ref="G323">IF(YEAR(B323)=N('Kalender-Kehrwoche'!$D$7),INDEX(Person,E323,1),"")&amp;";;;;;;;"</f>
        <v>Ingolf; Matys; Tel.: 0761; 881 4402;;;;;;;</v>
      </c>
      <c r="H323" s="2" t="str" cm="1">
        <f t="array" ref="H323">TRIM(IFERROR(INDEX(J323:AC323,1,F323*3+1),""))&amp;" "</f>
        <v xml:space="preserve"> </v>
      </c>
      <c r="I323" s="2">
        <f t="shared" si="123"/>
        <v>7</v>
      </c>
      <c r="J323" s="2" t="str">
        <f t="shared" si="124"/>
        <v>Ingolf</v>
      </c>
      <c r="K323" s="2" t="str">
        <f t="shared" si="125"/>
        <v xml:space="preserve"> Matys; Tel.: 0761; 881 4402;;;;;;;</v>
      </c>
      <c r="L323" s="2">
        <f t="shared" si="126"/>
        <v>7</v>
      </c>
      <c r="M323" s="2" t="str">
        <f t="shared" si="127"/>
        <v xml:space="preserve"> Matys</v>
      </c>
      <c r="N323" s="2" t="str">
        <f t="shared" si="128"/>
        <v xml:space="preserve"> Tel.: 0761; 881 4402;;;;;;;</v>
      </c>
      <c r="O323" s="2">
        <f t="shared" si="129"/>
        <v>12</v>
      </c>
      <c r="P323" s="2" t="str">
        <f t="shared" si="130"/>
        <v xml:space="preserve"> Tel.: 0761</v>
      </c>
      <c r="Q323" s="2" t="str">
        <f t="shared" si="131"/>
        <v xml:space="preserve"> 881 4402;;;;;;;</v>
      </c>
      <c r="R323" s="2">
        <f t="shared" si="132"/>
        <v>10</v>
      </c>
      <c r="S323" s="2" t="str">
        <f t="shared" si="133"/>
        <v xml:space="preserve"> 881 4402</v>
      </c>
      <c r="T323" s="2" t="str">
        <f t="shared" si="134"/>
        <v>;;;;;;</v>
      </c>
      <c r="U323" s="2">
        <f t="shared" si="135"/>
        <v>1</v>
      </c>
      <c r="V323" s="2" t="str">
        <f t="shared" si="136"/>
        <v/>
      </c>
      <c r="W323" s="2" t="str">
        <f t="shared" si="137"/>
        <v>;;;;;</v>
      </c>
      <c r="X323" s="2">
        <f t="shared" si="138"/>
        <v>1</v>
      </c>
      <c r="Y323" s="2" t="str">
        <f t="shared" si="139"/>
        <v/>
      </c>
      <c r="Z323" s="2" t="str">
        <f t="shared" si="140"/>
        <v>;;;;</v>
      </c>
      <c r="AA323" s="2">
        <f t="shared" si="141"/>
        <v>1</v>
      </c>
      <c r="AB323" s="2" t="str">
        <f t="shared" si="142"/>
        <v/>
      </c>
      <c r="AC323" s="2" t="str">
        <f t="shared" si="143"/>
        <v>;;;</v>
      </c>
      <c r="AD323" s="2"/>
      <c r="AE323" s="2"/>
      <c r="AF323" s="2"/>
      <c r="AG323" s="2"/>
    </row>
    <row r="324" spans="1:33">
      <c r="A324" s="2">
        <v>323</v>
      </c>
      <c r="B324" s="61">
        <f t="shared" si="120"/>
        <v>44884</v>
      </c>
      <c r="C324" s="2">
        <f t="shared" si="121"/>
        <v>19</v>
      </c>
      <c r="D324" s="2">
        <f t="shared" si="122"/>
        <v>44</v>
      </c>
      <c r="E324" s="2" cm="1">
        <f t="array" ref="E324">INDEX(Kalender,C324,D324)</f>
        <v>47</v>
      </c>
      <c r="F324" s="2">
        <f>COUNTIF(E$2:E324,E324)-1</f>
        <v>0</v>
      </c>
      <c r="G324" s="2" t="str" cm="1">
        <f t="array" ref="G324">IF(YEAR(B324)=N('Kalender-Kehrwoche'!$D$7),INDEX(Person,E324,1),"")&amp;";;;;;;;"</f>
        <v>Wohnung 3; Dritter; mal;sehen;;;;;;;</v>
      </c>
      <c r="H324" s="2" t="str" cm="1">
        <f t="array" ref="H324">TRIM(IFERROR(INDEX(J324:AC324,1,F324*3+1),""))&amp;" "</f>
        <v xml:space="preserve">Wohnung 3 </v>
      </c>
      <c r="I324" s="2">
        <f t="shared" si="123"/>
        <v>10</v>
      </c>
      <c r="J324" s="2" t="str">
        <f t="shared" si="124"/>
        <v>Wohnung 3</v>
      </c>
      <c r="K324" s="2" t="str">
        <f t="shared" si="125"/>
        <v xml:space="preserve"> Dritter; mal;sehen;;;;;;;</v>
      </c>
      <c r="L324" s="2">
        <f t="shared" si="126"/>
        <v>9</v>
      </c>
      <c r="M324" s="2" t="str">
        <f t="shared" si="127"/>
        <v xml:space="preserve"> Dritter</v>
      </c>
      <c r="N324" s="2" t="str">
        <f t="shared" si="128"/>
        <v xml:space="preserve"> mal;sehen;;;;;;;</v>
      </c>
      <c r="O324" s="2">
        <f t="shared" si="129"/>
        <v>5</v>
      </c>
      <c r="P324" s="2" t="str">
        <f t="shared" si="130"/>
        <v xml:space="preserve"> mal</v>
      </c>
      <c r="Q324" s="2" t="str">
        <f t="shared" si="131"/>
        <v>sehen;;;;;;;</v>
      </c>
      <c r="R324" s="2">
        <f t="shared" si="132"/>
        <v>6</v>
      </c>
      <c r="S324" s="2" t="str">
        <f t="shared" si="133"/>
        <v>sehen</v>
      </c>
      <c r="T324" s="2" t="str">
        <f t="shared" si="134"/>
        <v>;;;;;;</v>
      </c>
      <c r="U324" s="2">
        <f t="shared" si="135"/>
        <v>1</v>
      </c>
      <c r="V324" s="2" t="str">
        <f t="shared" si="136"/>
        <v/>
      </c>
      <c r="W324" s="2" t="str">
        <f t="shared" si="137"/>
        <v>;;;;;</v>
      </c>
      <c r="X324" s="2">
        <f t="shared" si="138"/>
        <v>1</v>
      </c>
      <c r="Y324" s="2" t="str">
        <f t="shared" si="139"/>
        <v/>
      </c>
      <c r="Z324" s="2" t="str">
        <f t="shared" si="140"/>
        <v>;;;;</v>
      </c>
      <c r="AA324" s="2">
        <f t="shared" si="141"/>
        <v>1</v>
      </c>
      <c r="AB324" s="2" t="str">
        <f t="shared" si="142"/>
        <v/>
      </c>
      <c r="AC324" s="2" t="str">
        <f t="shared" si="143"/>
        <v>;;;</v>
      </c>
      <c r="AD324" s="2"/>
      <c r="AE324" s="2"/>
      <c r="AF324" s="2"/>
      <c r="AG324" s="2"/>
    </row>
    <row r="325" spans="1:33">
      <c r="A325" s="2">
        <v>324</v>
      </c>
      <c r="B325" s="61">
        <f t="shared" si="120"/>
        <v>44885</v>
      </c>
      <c r="C325" s="2">
        <f t="shared" si="121"/>
        <v>20</v>
      </c>
      <c r="D325" s="2">
        <f t="shared" si="122"/>
        <v>44</v>
      </c>
      <c r="E325" s="2" cm="1">
        <f t="array" ref="E325">INDEX(Kalender,C325,D325)</f>
        <v>47</v>
      </c>
      <c r="F325" s="2">
        <f>COUNTIF(E$2:E325,E325)-1</f>
        <v>1</v>
      </c>
      <c r="G325" s="2" t="str" cm="1">
        <f t="array" ref="G325">IF(YEAR(B325)=N('Kalender-Kehrwoche'!$D$7),INDEX(Person,E325,1),"")&amp;";;;;;;;"</f>
        <v>Wohnung 3; Dritter; mal;sehen;;;;;;;</v>
      </c>
      <c r="H325" s="2" t="str" cm="1">
        <f t="array" ref="H325">TRIM(IFERROR(INDEX(J325:AC325,1,F325*3+1),""))&amp;" "</f>
        <v xml:space="preserve">Dritter </v>
      </c>
      <c r="I325" s="2">
        <f t="shared" si="123"/>
        <v>10</v>
      </c>
      <c r="J325" s="2" t="str">
        <f t="shared" si="124"/>
        <v>Wohnung 3</v>
      </c>
      <c r="K325" s="2" t="str">
        <f t="shared" si="125"/>
        <v xml:space="preserve"> Dritter; mal;sehen;;;;;;;</v>
      </c>
      <c r="L325" s="2">
        <f t="shared" si="126"/>
        <v>9</v>
      </c>
      <c r="M325" s="2" t="str">
        <f t="shared" si="127"/>
        <v xml:space="preserve"> Dritter</v>
      </c>
      <c r="N325" s="2" t="str">
        <f t="shared" si="128"/>
        <v xml:space="preserve"> mal;sehen;;;;;;;</v>
      </c>
      <c r="O325" s="2">
        <f t="shared" si="129"/>
        <v>5</v>
      </c>
      <c r="P325" s="2" t="str">
        <f t="shared" si="130"/>
        <v xml:space="preserve"> mal</v>
      </c>
      <c r="Q325" s="2" t="str">
        <f t="shared" si="131"/>
        <v>sehen;;;;;;;</v>
      </c>
      <c r="R325" s="2">
        <f t="shared" si="132"/>
        <v>6</v>
      </c>
      <c r="S325" s="2" t="str">
        <f t="shared" si="133"/>
        <v>sehen</v>
      </c>
      <c r="T325" s="2" t="str">
        <f t="shared" si="134"/>
        <v>;;;;;;</v>
      </c>
      <c r="U325" s="2">
        <f t="shared" si="135"/>
        <v>1</v>
      </c>
      <c r="V325" s="2" t="str">
        <f t="shared" si="136"/>
        <v/>
      </c>
      <c r="W325" s="2" t="str">
        <f t="shared" si="137"/>
        <v>;;;;;</v>
      </c>
      <c r="X325" s="2">
        <f t="shared" si="138"/>
        <v>1</v>
      </c>
      <c r="Y325" s="2" t="str">
        <f t="shared" si="139"/>
        <v/>
      </c>
      <c r="Z325" s="2" t="str">
        <f t="shared" si="140"/>
        <v>;;;;</v>
      </c>
      <c r="AA325" s="2">
        <f t="shared" si="141"/>
        <v>1</v>
      </c>
      <c r="AB325" s="2" t="str">
        <f t="shared" si="142"/>
        <v/>
      </c>
      <c r="AC325" s="2" t="str">
        <f t="shared" si="143"/>
        <v>;;;</v>
      </c>
      <c r="AD325" s="2"/>
      <c r="AE325" s="2"/>
      <c r="AF325" s="2"/>
      <c r="AG325" s="2"/>
    </row>
    <row r="326" spans="1:33">
      <c r="A326" s="2">
        <v>325</v>
      </c>
      <c r="B326" s="61">
        <f t="shared" si="120"/>
        <v>44886</v>
      </c>
      <c r="C326" s="2">
        <f t="shared" si="121"/>
        <v>21</v>
      </c>
      <c r="D326" s="2">
        <f t="shared" si="122"/>
        <v>44</v>
      </c>
      <c r="E326" s="2" cm="1">
        <f t="array" ref="E326">INDEX(Kalender,C326,D326)</f>
        <v>47</v>
      </c>
      <c r="F326" s="2">
        <f>COUNTIF(E$2:E326,E326)-1</f>
        <v>2</v>
      </c>
      <c r="G326" s="2" t="str" cm="1">
        <f t="array" ref="G326">IF(YEAR(B326)=N('Kalender-Kehrwoche'!$D$7),INDEX(Person,E326,1),"")&amp;";;;;;;;"</f>
        <v>Wohnung 3; Dritter; mal;sehen;;;;;;;</v>
      </c>
      <c r="H326" s="2" t="str" cm="1">
        <f t="array" ref="H326">TRIM(IFERROR(INDEX(J326:AC326,1,F326*3+1),""))&amp;" "</f>
        <v xml:space="preserve">mal </v>
      </c>
      <c r="I326" s="2">
        <f t="shared" si="123"/>
        <v>10</v>
      </c>
      <c r="J326" s="2" t="str">
        <f t="shared" si="124"/>
        <v>Wohnung 3</v>
      </c>
      <c r="K326" s="2" t="str">
        <f t="shared" si="125"/>
        <v xml:space="preserve"> Dritter; mal;sehen;;;;;;;</v>
      </c>
      <c r="L326" s="2">
        <f t="shared" si="126"/>
        <v>9</v>
      </c>
      <c r="M326" s="2" t="str">
        <f t="shared" si="127"/>
        <v xml:space="preserve"> Dritter</v>
      </c>
      <c r="N326" s="2" t="str">
        <f t="shared" si="128"/>
        <v xml:space="preserve"> mal;sehen;;;;;;;</v>
      </c>
      <c r="O326" s="2">
        <f t="shared" si="129"/>
        <v>5</v>
      </c>
      <c r="P326" s="2" t="str">
        <f t="shared" si="130"/>
        <v xml:space="preserve"> mal</v>
      </c>
      <c r="Q326" s="2" t="str">
        <f t="shared" si="131"/>
        <v>sehen;;;;;;;</v>
      </c>
      <c r="R326" s="2">
        <f t="shared" si="132"/>
        <v>6</v>
      </c>
      <c r="S326" s="2" t="str">
        <f t="shared" si="133"/>
        <v>sehen</v>
      </c>
      <c r="T326" s="2" t="str">
        <f t="shared" si="134"/>
        <v>;;;;;;</v>
      </c>
      <c r="U326" s="2">
        <f t="shared" si="135"/>
        <v>1</v>
      </c>
      <c r="V326" s="2" t="str">
        <f t="shared" si="136"/>
        <v/>
      </c>
      <c r="W326" s="2" t="str">
        <f t="shared" si="137"/>
        <v>;;;;;</v>
      </c>
      <c r="X326" s="2">
        <f t="shared" si="138"/>
        <v>1</v>
      </c>
      <c r="Y326" s="2" t="str">
        <f t="shared" si="139"/>
        <v/>
      </c>
      <c r="Z326" s="2" t="str">
        <f t="shared" si="140"/>
        <v>;;;;</v>
      </c>
      <c r="AA326" s="2">
        <f t="shared" si="141"/>
        <v>1</v>
      </c>
      <c r="AB326" s="2" t="str">
        <f t="shared" si="142"/>
        <v/>
      </c>
      <c r="AC326" s="2" t="str">
        <f t="shared" si="143"/>
        <v>;;;</v>
      </c>
      <c r="AD326" s="2"/>
      <c r="AE326" s="2"/>
      <c r="AF326" s="2"/>
      <c r="AG326" s="2"/>
    </row>
    <row r="327" spans="1:33">
      <c r="A327" s="2">
        <v>326</v>
      </c>
      <c r="B327" s="61">
        <f t="shared" si="120"/>
        <v>44887</v>
      </c>
      <c r="C327" s="2">
        <f t="shared" si="121"/>
        <v>22</v>
      </c>
      <c r="D327" s="2">
        <f t="shared" si="122"/>
        <v>44</v>
      </c>
      <c r="E327" s="2" cm="1">
        <f t="array" ref="E327">INDEX(Kalender,C327,D327)</f>
        <v>47</v>
      </c>
      <c r="F327" s="2">
        <f>COUNTIF(E$2:E327,E327)-1</f>
        <v>3</v>
      </c>
      <c r="G327" s="2" t="str" cm="1">
        <f t="array" ref="G327">IF(YEAR(B327)=N('Kalender-Kehrwoche'!$D$7),INDEX(Person,E327,1),"")&amp;";;;;;;;"</f>
        <v>Wohnung 3; Dritter; mal;sehen;;;;;;;</v>
      </c>
      <c r="H327" s="2" t="str" cm="1">
        <f t="array" ref="H327">TRIM(IFERROR(INDEX(J327:AC327,1,F327*3+1),""))&amp;" "</f>
        <v xml:space="preserve">sehen </v>
      </c>
      <c r="I327" s="2">
        <f t="shared" si="123"/>
        <v>10</v>
      </c>
      <c r="J327" s="2" t="str">
        <f t="shared" si="124"/>
        <v>Wohnung 3</v>
      </c>
      <c r="K327" s="2" t="str">
        <f t="shared" si="125"/>
        <v xml:space="preserve"> Dritter; mal;sehen;;;;;;;</v>
      </c>
      <c r="L327" s="2">
        <f t="shared" si="126"/>
        <v>9</v>
      </c>
      <c r="M327" s="2" t="str">
        <f t="shared" si="127"/>
        <v xml:space="preserve"> Dritter</v>
      </c>
      <c r="N327" s="2" t="str">
        <f t="shared" si="128"/>
        <v xml:space="preserve"> mal;sehen;;;;;;;</v>
      </c>
      <c r="O327" s="2">
        <f t="shared" si="129"/>
        <v>5</v>
      </c>
      <c r="P327" s="2" t="str">
        <f t="shared" si="130"/>
        <v xml:space="preserve"> mal</v>
      </c>
      <c r="Q327" s="2" t="str">
        <f t="shared" si="131"/>
        <v>sehen;;;;;;;</v>
      </c>
      <c r="R327" s="2">
        <f t="shared" si="132"/>
        <v>6</v>
      </c>
      <c r="S327" s="2" t="str">
        <f t="shared" si="133"/>
        <v>sehen</v>
      </c>
      <c r="T327" s="2" t="str">
        <f t="shared" si="134"/>
        <v>;;;;;;</v>
      </c>
      <c r="U327" s="2">
        <f t="shared" si="135"/>
        <v>1</v>
      </c>
      <c r="V327" s="2" t="str">
        <f t="shared" si="136"/>
        <v/>
      </c>
      <c r="W327" s="2" t="str">
        <f t="shared" si="137"/>
        <v>;;;;;</v>
      </c>
      <c r="X327" s="2">
        <f t="shared" si="138"/>
        <v>1</v>
      </c>
      <c r="Y327" s="2" t="str">
        <f t="shared" si="139"/>
        <v/>
      </c>
      <c r="Z327" s="2" t="str">
        <f t="shared" si="140"/>
        <v>;;;;</v>
      </c>
      <c r="AA327" s="2">
        <f t="shared" si="141"/>
        <v>1</v>
      </c>
      <c r="AB327" s="2" t="str">
        <f t="shared" si="142"/>
        <v/>
      </c>
      <c r="AC327" s="2" t="str">
        <f t="shared" si="143"/>
        <v>;;;</v>
      </c>
      <c r="AD327" s="2"/>
      <c r="AE327" s="2"/>
      <c r="AF327" s="2"/>
      <c r="AG327" s="2"/>
    </row>
    <row r="328" spans="1:33">
      <c r="A328" s="2">
        <v>327</v>
      </c>
      <c r="B328" s="61">
        <f t="shared" si="120"/>
        <v>44888</v>
      </c>
      <c r="C328" s="2">
        <f t="shared" si="121"/>
        <v>23</v>
      </c>
      <c r="D328" s="2">
        <f t="shared" si="122"/>
        <v>44</v>
      </c>
      <c r="E328" s="2" cm="1">
        <f t="array" ref="E328">INDEX(Kalender,C328,D328)</f>
        <v>47</v>
      </c>
      <c r="F328" s="2">
        <f>COUNTIF(E$2:E328,E328)-1</f>
        <v>4</v>
      </c>
      <c r="G328" s="2" t="str" cm="1">
        <f t="array" ref="G328">IF(YEAR(B328)=N('Kalender-Kehrwoche'!$D$7),INDEX(Person,E328,1),"")&amp;";;;;;;;"</f>
        <v>Wohnung 3; Dritter; mal;sehen;;;;;;;</v>
      </c>
      <c r="H328" s="2" t="str" cm="1">
        <f t="array" ref="H328">TRIM(IFERROR(INDEX(J328:AC328,1,F328*3+1),""))&amp;" "</f>
        <v xml:space="preserve"> </v>
      </c>
      <c r="I328" s="2">
        <f t="shared" si="123"/>
        <v>10</v>
      </c>
      <c r="J328" s="2" t="str">
        <f t="shared" si="124"/>
        <v>Wohnung 3</v>
      </c>
      <c r="K328" s="2" t="str">
        <f t="shared" si="125"/>
        <v xml:space="preserve"> Dritter; mal;sehen;;;;;;;</v>
      </c>
      <c r="L328" s="2">
        <f t="shared" si="126"/>
        <v>9</v>
      </c>
      <c r="M328" s="2" t="str">
        <f t="shared" si="127"/>
        <v xml:space="preserve"> Dritter</v>
      </c>
      <c r="N328" s="2" t="str">
        <f t="shared" si="128"/>
        <v xml:space="preserve"> mal;sehen;;;;;;;</v>
      </c>
      <c r="O328" s="2">
        <f t="shared" si="129"/>
        <v>5</v>
      </c>
      <c r="P328" s="2" t="str">
        <f t="shared" si="130"/>
        <v xml:space="preserve"> mal</v>
      </c>
      <c r="Q328" s="2" t="str">
        <f t="shared" si="131"/>
        <v>sehen;;;;;;;</v>
      </c>
      <c r="R328" s="2">
        <f t="shared" si="132"/>
        <v>6</v>
      </c>
      <c r="S328" s="2" t="str">
        <f t="shared" si="133"/>
        <v>sehen</v>
      </c>
      <c r="T328" s="2" t="str">
        <f t="shared" si="134"/>
        <v>;;;;;;</v>
      </c>
      <c r="U328" s="2">
        <f t="shared" si="135"/>
        <v>1</v>
      </c>
      <c r="V328" s="2" t="str">
        <f t="shared" si="136"/>
        <v/>
      </c>
      <c r="W328" s="2" t="str">
        <f t="shared" si="137"/>
        <v>;;;;;</v>
      </c>
      <c r="X328" s="2">
        <f t="shared" si="138"/>
        <v>1</v>
      </c>
      <c r="Y328" s="2" t="str">
        <f t="shared" si="139"/>
        <v/>
      </c>
      <c r="Z328" s="2" t="str">
        <f t="shared" si="140"/>
        <v>;;;;</v>
      </c>
      <c r="AA328" s="2">
        <f t="shared" si="141"/>
        <v>1</v>
      </c>
      <c r="AB328" s="2" t="str">
        <f t="shared" si="142"/>
        <v/>
      </c>
      <c r="AC328" s="2" t="str">
        <f t="shared" si="143"/>
        <v>;;;</v>
      </c>
      <c r="AD328" s="2"/>
      <c r="AE328" s="2"/>
      <c r="AF328" s="2"/>
      <c r="AG328" s="2"/>
    </row>
    <row r="329" spans="1:33">
      <c r="A329" s="2">
        <v>328</v>
      </c>
      <c r="B329" s="61">
        <f t="shared" si="120"/>
        <v>44889</v>
      </c>
      <c r="C329" s="2">
        <f t="shared" si="121"/>
        <v>24</v>
      </c>
      <c r="D329" s="2">
        <f t="shared" si="122"/>
        <v>44</v>
      </c>
      <c r="E329" s="2" cm="1">
        <f t="array" ref="E329">INDEX(Kalender,C329,D329)</f>
        <v>47</v>
      </c>
      <c r="F329" s="2">
        <f>COUNTIF(E$2:E329,E329)-1</f>
        <v>5</v>
      </c>
      <c r="G329" s="2" t="str" cm="1">
        <f t="array" ref="G329">IF(YEAR(B329)=N('Kalender-Kehrwoche'!$D$7),INDEX(Person,E329,1),"")&amp;";;;;;;;"</f>
        <v>Wohnung 3; Dritter; mal;sehen;;;;;;;</v>
      </c>
      <c r="H329" s="2" t="str" cm="1">
        <f t="array" ref="H329">TRIM(IFERROR(INDEX(J329:AC329,1,F329*3+1),""))&amp;" "</f>
        <v xml:space="preserve"> </v>
      </c>
      <c r="I329" s="2">
        <f t="shared" si="123"/>
        <v>10</v>
      </c>
      <c r="J329" s="2" t="str">
        <f t="shared" si="124"/>
        <v>Wohnung 3</v>
      </c>
      <c r="K329" s="2" t="str">
        <f t="shared" si="125"/>
        <v xml:space="preserve"> Dritter; mal;sehen;;;;;;;</v>
      </c>
      <c r="L329" s="2">
        <f t="shared" si="126"/>
        <v>9</v>
      </c>
      <c r="M329" s="2" t="str">
        <f t="shared" si="127"/>
        <v xml:space="preserve"> Dritter</v>
      </c>
      <c r="N329" s="2" t="str">
        <f t="shared" si="128"/>
        <v xml:space="preserve"> mal;sehen;;;;;;;</v>
      </c>
      <c r="O329" s="2">
        <f t="shared" si="129"/>
        <v>5</v>
      </c>
      <c r="P329" s="2" t="str">
        <f t="shared" si="130"/>
        <v xml:space="preserve"> mal</v>
      </c>
      <c r="Q329" s="2" t="str">
        <f t="shared" si="131"/>
        <v>sehen;;;;;;;</v>
      </c>
      <c r="R329" s="2">
        <f t="shared" si="132"/>
        <v>6</v>
      </c>
      <c r="S329" s="2" t="str">
        <f t="shared" si="133"/>
        <v>sehen</v>
      </c>
      <c r="T329" s="2" t="str">
        <f t="shared" si="134"/>
        <v>;;;;;;</v>
      </c>
      <c r="U329" s="2">
        <f t="shared" si="135"/>
        <v>1</v>
      </c>
      <c r="V329" s="2" t="str">
        <f t="shared" si="136"/>
        <v/>
      </c>
      <c r="W329" s="2" t="str">
        <f t="shared" si="137"/>
        <v>;;;;;</v>
      </c>
      <c r="X329" s="2">
        <f t="shared" si="138"/>
        <v>1</v>
      </c>
      <c r="Y329" s="2" t="str">
        <f t="shared" si="139"/>
        <v/>
      </c>
      <c r="Z329" s="2" t="str">
        <f t="shared" si="140"/>
        <v>;;;;</v>
      </c>
      <c r="AA329" s="2">
        <f t="shared" si="141"/>
        <v>1</v>
      </c>
      <c r="AB329" s="2" t="str">
        <f t="shared" si="142"/>
        <v/>
      </c>
      <c r="AC329" s="2" t="str">
        <f t="shared" si="143"/>
        <v>;;;</v>
      </c>
      <c r="AD329" s="2"/>
      <c r="AE329" s="2"/>
      <c r="AF329" s="2"/>
      <c r="AG329" s="2"/>
    </row>
    <row r="330" spans="1:33">
      <c r="A330" s="2">
        <v>329</v>
      </c>
      <c r="B330" s="61">
        <f t="shared" si="120"/>
        <v>44890</v>
      </c>
      <c r="C330" s="2">
        <f t="shared" si="121"/>
        <v>25</v>
      </c>
      <c r="D330" s="2">
        <f t="shared" si="122"/>
        <v>44</v>
      </c>
      <c r="E330" s="2" cm="1">
        <f t="array" ref="E330">INDEX(Kalender,C330,D330)</f>
        <v>47</v>
      </c>
      <c r="F330" s="2">
        <f>COUNTIF(E$2:E330,E330)-1</f>
        <v>6</v>
      </c>
      <c r="G330" s="2" t="str" cm="1">
        <f t="array" ref="G330">IF(YEAR(B330)=N('Kalender-Kehrwoche'!$D$7),INDEX(Person,E330,1),"")&amp;";;;;;;;"</f>
        <v>Wohnung 3; Dritter; mal;sehen;;;;;;;</v>
      </c>
      <c r="H330" s="2" t="str" cm="1">
        <f t="array" ref="H330">TRIM(IFERROR(INDEX(J330:AC330,1,F330*3+1),""))&amp;" "</f>
        <v xml:space="preserve"> </v>
      </c>
      <c r="I330" s="2">
        <f t="shared" si="123"/>
        <v>10</v>
      </c>
      <c r="J330" s="2" t="str">
        <f t="shared" si="124"/>
        <v>Wohnung 3</v>
      </c>
      <c r="K330" s="2" t="str">
        <f t="shared" si="125"/>
        <v xml:space="preserve"> Dritter; mal;sehen;;;;;;;</v>
      </c>
      <c r="L330" s="2">
        <f t="shared" si="126"/>
        <v>9</v>
      </c>
      <c r="M330" s="2" t="str">
        <f t="shared" si="127"/>
        <v xml:space="preserve"> Dritter</v>
      </c>
      <c r="N330" s="2" t="str">
        <f t="shared" si="128"/>
        <v xml:space="preserve"> mal;sehen;;;;;;;</v>
      </c>
      <c r="O330" s="2">
        <f t="shared" si="129"/>
        <v>5</v>
      </c>
      <c r="P330" s="2" t="str">
        <f t="shared" si="130"/>
        <v xml:space="preserve"> mal</v>
      </c>
      <c r="Q330" s="2" t="str">
        <f t="shared" si="131"/>
        <v>sehen;;;;;;;</v>
      </c>
      <c r="R330" s="2">
        <f t="shared" si="132"/>
        <v>6</v>
      </c>
      <c r="S330" s="2" t="str">
        <f t="shared" si="133"/>
        <v>sehen</v>
      </c>
      <c r="T330" s="2" t="str">
        <f t="shared" si="134"/>
        <v>;;;;;;</v>
      </c>
      <c r="U330" s="2">
        <f t="shared" si="135"/>
        <v>1</v>
      </c>
      <c r="V330" s="2" t="str">
        <f t="shared" si="136"/>
        <v/>
      </c>
      <c r="W330" s="2" t="str">
        <f t="shared" si="137"/>
        <v>;;;;;</v>
      </c>
      <c r="X330" s="2">
        <f t="shared" si="138"/>
        <v>1</v>
      </c>
      <c r="Y330" s="2" t="str">
        <f t="shared" si="139"/>
        <v/>
      </c>
      <c r="Z330" s="2" t="str">
        <f t="shared" si="140"/>
        <v>;;;;</v>
      </c>
      <c r="AA330" s="2">
        <f t="shared" si="141"/>
        <v>1</v>
      </c>
      <c r="AB330" s="2" t="str">
        <f t="shared" si="142"/>
        <v/>
      </c>
      <c r="AC330" s="2" t="str">
        <f t="shared" si="143"/>
        <v>;;;</v>
      </c>
      <c r="AD330" s="2"/>
      <c r="AE330" s="2"/>
      <c r="AF330" s="2"/>
      <c r="AG330" s="2"/>
    </row>
    <row r="331" spans="1:33">
      <c r="A331" s="2">
        <v>330</v>
      </c>
      <c r="B331" s="61">
        <f t="shared" si="120"/>
        <v>44891</v>
      </c>
      <c r="C331" s="2">
        <f t="shared" si="121"/>
        <v>26</v>
      </c>
      <c r="D331" s="2">
        <f t="shared" si="122"/>
        <v>44</v>
      </c>
      <c r="E331" s="2" cm="1">
        <f t="array" ref="E331">INDEX(Kalender,C331,D331)</f>
        <v>48</v>
      </c>
      <c r="F331" s="2">
        <f>COUNTIF(E$2:E331,E331)-1</f>
        <v>0</v>
      </c>
      <c r="G331" s="2" t="str" cm="1">
        <f t="array" ref="G331">IF(YEAR(B331)=N('Kalender-Kehrwoche'!$D$7),INDEX(Person,E331,1),"")&amp;";;;;;;;"</f>
        <v>WHG-01; Thomann; Gerhard;;;;;;;</v>
      </c>
      <c r="H331" s="2" t="str" cm="1">
        <f t="array" ref="H331">TRIM(IFERROR(INDEX(J331:AC331,1,F331*3+1),""))&amp;" "</f>
        <v xml:space="preserve">WHG-01 </v>
      </c>
      <c r="I331" s="2">
        <f t="shared" si="123"/>
        <v>7</v>
      </c>
      <c r="J331" s="2" t="str">
        <f t="shared" si="124"/>
        <v>WHG-01</v>
      </c>
      <c r="K331" s="2" t="str">
        <f t="shared" si="125"/>
        <v xml:space="preserve"> Thomann; Gerhard;;;;;;;</v>
      </c>
      <c r="L331" s="2">
        <f t="shared" si="126"/>
        <v>9</v>
      </c>
      <c r="M331" s="2" t="str">
        <f t="shared" si="127"/>
        <v xml:space="preserve"> Thomann</v>
      </c>
      <c r="N331" s="2" t="str">
        <f t="shared" si="128"/>
        <v xml:space="preserve"> Gerhard;;;;;;;</v>
      </c>
      <c r="O331" s="2">
        <f t="shared" si="129"/>
        <v>9</v>
      </c>
      <c r="P331" s="2" t="str">
        <f t="shared" si="130"/>
        <v xml:space="preserve"> Gerhard</v>
      </c>
      <c r="Q331" s="2" t="str">
        <f t="shared" si="131"/>
        <v>;;;;;;</v>
      </c>
      <c r="R331" s="2">
        <f t="shared" si="132"/>
        <v>1</v>
      </c>
      <c r="S331" s="2" t="str">
        <f t="shared" si="133"/>
        <v/>
      </c>
      <c r="T331" s="2" t="str">
        <f t="shared" si="134"/>
        <v>;;;;;</v>
      </c>
      <c r="U331" s="2">
        <f t="shared" si="135"/>
        <v>1</v>
      </c>
      <c r="V331" s="2" t="str">
        <f t="shared" si="136"/>
        <v/>
      </c>
      <c r="W331" s="2" t="str">
        <f t="shared" si="137"/>
        <v>;;;;</v>
      </c>
      <c r="X331" s="2">
        <f t="shared" si="138"/>
        <v>1</v>
      </c>
      <c r="Y331" s="2" t="str">
        <f t="shared" si="139"/>
        <v/>
      </c>
      <c r="Z331" s="2" t="str">
        <f t="shared" si="140"/>
        <v>;;;</v>
      </c>
      <c r="AA331" s="2">
        <f t="shared" si="141"/>
        <v>1</v>
      </c>
      <c r="AB331" s="2" t="str">
        <f t="shared" si="142"/>
        <v/>
      </c>
      <c r="AC331" s="2" t="str">
        <f t="shared" si="143"/>
        <v>;;</v>
      </c>
      <c r="AD331" s="2"/>
      <c r="AE331" s="2"/>
      <c r="AF331" s="2"/>
      <c r="AG331" s="2"/>
    </row>
    <row r="332" spans="1:33">
      <c r="A332" s="2">
        <v>331</v>
      </c>
      <c r="B332" s="61">
        <f t="shared" si="120"/>
        <v>44892</v>
      </c>
      <c r="C332" s="2">
        <f t="shared" si="121"/>
        <v>27</v>
      </c>
      <c r="D332" s="2">
        <f t="shared" si="122"/>
        <v>44</v>
      </c>
      <c r="E332" s="2" cm="1">
        <f t="array" ref="E332">INDEX(Kalender,C332,D332)</f>
        <v>48</v>
      </c>
      <c r="F332" s="2">
        <f>COUNTIF(E$2:E332,E332)-1</f>
        <v>1</v>
      </c>
      <c r="G332" s="2" t="str" cm="1">
        <f t="array" ref="G332">IF(YEAR(B332)=N('Kalender-Kehrwoche'!$D$7),INDEX(Person,E332,1),"")&amp;";;;;;;;"</f>
        <v>WHG-01; Thomann; Gerhard;;;;;;;</v>
      </c>
      <c r="H332" s="2" t="str" cm="1">
        <f t="array" ref="H332">TRIM(IFERROR(INDEX(J332:AC332,1,F332*3+1),""))&amp;" "</f>
        <v xml:space="preserve">Thomann </v>
      </c>
      <c r="I332" s="2">
        <f t="shared" si="123"/>
        <v>7</v>
      </c>
      <c r="J332" s="2" t="str">
        <f t="shared" si="124"/>
        <v>WHG-01</v>
      </c>
      <c r="K332" s="2" t="str">
        <f t="shared" si="125"/>
        <v xml:space="preserve"> Thomann; Gerhard;;;;;;;</v>
      </c>
      <c r="L332" s="2">
        <f t="shared" si="126"/>
        <v>9</v>
      </c>
      <c r="M332" s="2" t="str">
        <f t="shared" si="127"/>
        <v xml:space="preserve"> Thomann</v>
      </c>
      <c r="N332" s="2" t="str">
        <f t="shared" si="128"/>
        <v xml:space="preserve"> Gerhard;;;;;;;</v>
      </c>
      <c r="O332" s="2">
        <f t="shared" si="129"/>
        <v>9</v>
      </c>
      <c r="P332" s="2" t="str">
        <f t="shared" si="130"/>
        <v xml:space="preserve"> Gerhard</v>
      </c>
      <c r="Q332" s="2" t="str">
        <f t="shared" si="131"/>
        <v>;;;;;;</v>
      </c>
      <c r="R332" s="2">
        <f t="shared" si="132"/>
        <v>1</v>
      </c>
      <c r="S332" s="2" t="str">
        <f t="shared" si="133"/>
        <v/>
      </c>
      <c r="T332" s="2" t="str">
        <f t="shared" si="134"/>
        <v>;;;;;</v>
      </c>
      <c r="U332" s="2">
        <f t="shared" si="135"/>
        <v>1</v>
      </c>
      <c r="V332" s="2" t="str">
        <f t="shared" si="136"/>
        <v/>
      </c>
      <c r="W332" s="2" t="str">
        <f t="shared" si="137"/>
        <v>;;;;</v>
      </c>
      <c r="X332" s="2">
        <f t="shared" si="138"/>
        <v>1</v>
      </c>
      <c r="Y332" s="2" t="str">
        <f t="shared" si="139"/>
        <v/>
      </c>
      <c r="Z332" s="2" t="str">
        <f t="shared" si="140"/>
        <v>;;;</v>
      </c>
      <c r="AA332" s="2">
        <f t="shared" si="141"/>
        <v>1</v>
      </c>
      <c r="AB332" s="2" t="str">
        <f t="shared" si="142"/>
        <v/>
      </c>
      <c r="AC332" s="2" t="str">
        <f t="shared" si="143"/>
        <v>;;</v>
      </c>
      <c r="AD332" s="2"/>
      <c r="AE332" s="2"/>
      <c r="AF332" s="2"/>
      <c r="AG332" s="2"/>
    </row>
    <row r="333" spans="1:33">
      <c r="A333" s="2">
        <v>332</v>
      </c>
      <c r="B333" s="61">
        <f t="shared" si="120"/>
        <v>44893</v>
      </c>
      <c r="C333" s="2">
        <f t="shared" si="121"/>
        <v>28</v>
      </c>
      <c r="D333" s="2">
        <f t="shared" si="122"/>
        <v>44</v>
      </c>
      <c r="E333" s="2" cm="1">
        <f t="array" ref="E333">INDEX(Kalender,C333,D333)</f>
        <v>48</v>
      </c>
      <c r="F333" s="2">
        <f>COUNTIF(E$2:E333,E333)-1</f>
        <v>2</v>
      </c>
      <c r="G333" s="2" t="str" cm="1">
        <f t="array" ref="G333">IF(YEAR(B333)=N('Kalender-Kehrwoche'!$D$7),INDEX(Person,E333,1),"")&amp;";;;;;;;"</f>
        <v>WHG-01; Thomann; Gerhard;;;;;;;</v>
      </c>
      <c r="H333" s="2" t="str" cm="1">
        <f t="array" ref="H333">TRIM(IFERROR(INDEX(J333:AC333,1,F333*3+1),""))&amp;" "</f>
        <v xml:space="preserve">Gerhard </v>
      </c>
      <c r="I333" s="2">
        <f t="shared" si="123"/>
        <v>7</v>
      </c>
      <c r="J333" s="2" t="str">
        <f t="shared" si="124"/>
        <v>WHG-01</v>
      </c>
      <c r="K333" s="2" t="str">
        <f t="shared" si="125"/>
        <v xml:space="preserve"> Thomann; Gerhard;;;;;;;</v>
      </c>
      <c r="L333" s="2">
        <f t="shared" si="126"/>
        <v>9</v>
      </c>
      <c r="M333" s="2" t="str">
        <f t="shared" si="127"/>
        <v xml:space="preserve"> Thomann</v>
      </c>
      <c r="N333" s="2" t="str">
        <f t="shared" si="128"/>
        <v xml:space="preserve"> Gerhard;;;;;;;</v>
      </c>
      <c r="O333" s="2">
        <f t="shared" si="129"/>
        <v>9</v>
      </c>
      <c r="P333" s="2" t="str">
        <f t="shared" si="130"/>
        <v xml:space="preserve"> Gerhard</v>
      </c>
      <c r="Q333" s="2" t="str">
        <f t="shared" si="131"/>
        <v>;;;;;;</v>
      </c>
      <c r="R333" s="2">
        <f t="shared" si="132"/>
        <v>1</v>
      </c>
      <c r="S333" s="2" t="str">
        <f t="shared" si="133"/>
        <v/>
      </c>
      <c r="T333" s="2" t="str">
        <f t="shared" si="134"/>
        <v>;;;;;</v>
      </c>
      <c r="U333" s="2">
        <f t="shared" si="135"/>
        <v>1</v>
      </c>
      <c r="V333" s="2" t="str">
        <f t="shared" si="136"/>
        <v/>
      </c>
      <c r="W333" s="2" t="str">
        <f t="shared" si="137"/>
        <v>;;;;</v>
      </c>
      <c r="X333" s="2">
        <f t="shared" si="138"/>
        <v>1</v>
      </c>
      <c r="Y333" s="2" t="str">
        <f t="shared" si="139"/>
        <v/>
      </c>
      <c r="Z333" s="2" t="str">
        <f t="shared" si="140"/>
        <v>;;;</v>
      </c>
      <c r="AA333" s="2">
        <f t="shared" si="141"/>
        <v>1</v>
      </c>
      <c r="AB333" s="2" t="str">
        <f t="shared" si="142"/>
        <v/>
      </c>
      <c r="AC333" s="2" t="str">
        <f t="shared" si="143"/>
        <v>;;</v>
      </c>
      <c r="AD333" s="2"/>
      <c r="AE333" s="2"/>
      <c r="AF333" s="2"/>
      <c r="AG333" s="2"/>
    </row>
    <row r="334" spans="1:33">
      <c r="A334" s="2">
        <v>333</v>
      </c>
      <c r="B334" s="61">
        <f t="shared" si="120"/>
        <v>44894</v>
      </c>
      <c r="C334" s="2">
        <f t="shared" si="121"/>
        <v>29</v>
      </c>
      <c r="D334" s="2">
        <f t="shared" si="122"/>
        <v>44</v>
      </c>
      <c r="E334" s="2" cm="1">
        <f t="array" ref="E334">INDEX(Kalender,C334,D334)</f>
        <v>48</v>
      </c>
      <c r="F334" s="2">
        <f>COUNTIF(E$2:E334,E334)-1</f>
        <v>3</v>
      </c>
      <c r="G334" s="2" t="str" cm="1">
        <f t="array" ref="G334">IF(YEAR(B334)=N('Kalender-Kehrwoche'!$D$7),INDEX(Person,E334,1),"")&amp;";;;;;;;"</f>
        <v>WHG-01; Thomann; Gerhard;;;;;;;</v>
      </c>
      <c r="H334" s="2" t="str" cm="1">
        <f t="array" ref="H334">TRIM(IFERROR(INDEX(J334:AC334,1,F334*3+1),""))&amp;" "</f>
        <v xml:space="preserve"> </v>
      </c>
      <c r="I334" s="2">
        <f t="shared" si="123"/>
        <v>7</v>
      </c>
      <c r="J334" s="2" t="str">
        <f t="shared" si="124"/>
        <v>WHG-01</v>
      </c>
      <c r="K334" s="2" t="str">
        <f t="shared" si="125"/>
        <v xml:space="preserve"> Thomann; Gerhard;;;;;;;</v>
      </c>
      <c r="L334" s="2">
        <f t="shared" si="126"/>
        <v>9</v>
      </c>
      <c r="M334" s="2" t="str">
        <f t="shared" si="127"/>
        <v xml:space="preserve"> Thomann</v>
      </c>
      <c r="N334" s="2" t="str">
        <f t="shared" si="128"/>
        <v xml:space="preserve"> Gerhard;;;;;;;</v>
      </c>
      <c r="O334" s="2">
        <f t="shared" si="129"/>
        <v>9</v>
      </c>
      <c r="P334" s="2" t="str">
        <f t="shared" si="130"/>
        <v xml:space="preserve"> Gerhard</v>
      </c>
      <c r="Q334" s="2" t="str">
        <f t="shared" si="131"/>
        <v>;;;;;;</v>
      </c>
      <c r="R334" s="2">
        <f t="shared" si="132"/>
        <v>1</v>
      </c>
      <c r="S334" s="2" t="str">
        <f t="shared" si="133"/>
        <v/>
      </c>
      <c r="T334" s="2" t="str">
        <f t="shared" si="134"/>
        <v>;;;;;</v>
      </c>
      <c r="U334" s="2">
        <f t="shared" si="135"/>
        <v>1</v>
      </c>
      <c r="V334" s="2" t="str">
        <f t="shared" si="136"/>
        <v/>
      </c>
      <c r="W334" s="2" t="str">
        <f t="shared" si="137"/>
        <v>;;;;</v>
      </c>
      <c r="X334" s="2">
        <f t="shared" si="138"/>
        <v>1</v>
      </c>
      <c r="Y334" s="2" t="str">
        <f t="shared" si="139"/>
        <v/>
      </c>
      <c r="Z334" s="2" t="str">
        <f t="shared" si="140"/>
        <v>;;;</v>
      </c>
      <c r="AA334" s="2">
        <f t="shared" si="141"/>
        <v>1</v>
      </c>
      <c r="AB334" s="2" t="str">
        <f t="shared" si="142"/>
        <v/>
      </c>
      <c r="AC334" s="2" t="str">
        <f t="shared" si="143"/>
        <v>;;</v>
      </c>
      <c r="AD334" s="2"/>
      <c r="AE334" s="2"/>
      <c r="AF334" s="2"/>
      <c r="AG334" s="2"/>
    </row>
    <row r="335" spans="1:33">
      <c r="A335" s="2">
        <v>334</v>
      </c>
      <c r="B335" s="61">
        <f t="shared" si="120"/>
        <v>44895</v>
      </c>
      <c r="C335" s="2">
        <f t="shared" si="121"/>
        <v>30</v>
      </c>
      <c r="D335" s="2">
        <f t="shared" si="122"/>
        <v>44</v>
      </c>
      <c r="E335" s="2" cm="1">
        <f t="array" ref="E335">INDEX(Kalender,C335,D335)</f>
        <v>48</v>
      </c>
      <c r="F335" s="2">
        <f>COUNTIF(E$2:E335,E335)-1</f>
        <v>4</v>
      </c>
      <c r="G335" s="2" t="str" cm="1">
        <f t="array" ref="G335">IF(YEAR(B335)=N('Kalender-Kehrwoche'!$D$7),INDEX(Person,E335,1),"")&amp;";;;;;;;"</f>
        <v>WHG-01; Thomann; Gerhard;;;;;;;</v>
      </c>
      <c r="H335" s="2" t="str" cm="1">
        <f t="array" ref="H335">TRIM(IFERROR(INDEX(J335:AC335,1,F335*3+1),""))&amp;" "</f>
        <v xml:space="preserve"> </v>
      </c>
      <c r="I335" s="2">
        <f t="shared" si="123"/>
        <v>7</v>
      </c>
      <c r="J335" s="2" t="str">
        <f t="shared" si="124"/>
        <v>WHG-01</v>
      </c>
      <c r="K335" s="2" t="str">
        <f t="shared" si="125"/>
        <v xml:space="preserve"> Thomann; Gerhard;;;;;;;</v>
      </c>
      <c r="L335" s="2">
        <f t="shared" si="126"/>
        <v>9</v>
      </c>
      <c r="M335" s="2" t="str">
        <f t="shared" si="127"/>
        <v xml:space="preserve"> Thomann</v>
      </c>
      <c r="N335" s="2" t="str">
        <f t="shared" si="128"/>
        <v xml:space="preserve"> Gerhard;;;;;;;</v>
      </c>
      <c r="O335" s="2">
        <f t="shared" si="129"/>
        <v>9</v>
      </c>
      <c r="P335" s="2" t="str">
        <f t="shared" si="130"/>
        <v xml:space="preserve"> Gerhard</v>
      </c>
      <c r="Q335" s="2" t="str">
        <f t="shared" si="131"/>
        <v>;;;;;;</v>
      </c>
      <c r="R335" s="2">
        <f t="shared" si="132"/>
        <v>1</v>
      </c>
      <c r="S335" s="2" t="str">
        <f t="shared" si="133"/>
        <v/>
      </c>
      <c r="T335" s="2" t="str">
        <f t="shared" si="134"/>
        <v>;;;;;</v>
      </c>
      <c r="U335" s="2">
        <f t="shared" si="135"/>
        <v>1</v>
      </c>
      <c r="V335" s="2" t="str">
        <f t="shared" si="136"/>
        <v/>
      </c>
      <c r="W335" s="2" t="str">
        <f t="shared" si="137"/>
        <v>;;;;</v>
      </c>
      <c r="X335" s="2">
        <f t="shared" si="138"/>
        <v>1</v>
      </c>
      <c r="Y335" s="2" t="str">
        <f t="shared" si="139"/>
        <v/>
      </c>
      <c r="Z335" s="2" t="str">
        <f t="shared" si="140"/>
        <v>;;;</v>
      </c>
      <c r="AA335" s="2">
        <f t="shared" si="141"/>
        <v>1</v>
      </c>
      <c r="AB335" s="2" t="str">
        <f t="shared" si="142"/>
        <v/>
      </c>
      <c r="AC335" s="2" t="str">
        <f t="shared" si="143"/>
        <v>;;</v>
      </c>
      <c r="AD335" s="2"/>
      <c r="AE335" s="2"/>
      <c r="AF335" s="2"/>
      <c r="AG335" s="2"/>
    </row>
    <row r="336" spans="1:33">
      <c r="A336" s="2">
        <v>335</v>
      </c>
      <c r="B336" s="61">
        <f t="shared" si="120"/>
        <v>44896</v>
      </c>
      <c r="C336" s="2">
        <f t="shared" si="121"/>
        <v>1</v>
      </c>
      <c r="D336" s="2">
        <f t="shared" si="122"/>
        <v>48</v>
      </c>
      <c r="E336" s="2" cm="1">
        <f t="array" ref="E336">INDEX(Kalender,C336,D336)</f>
        <v>48</v>
      </c>
      <c r="F336" s="2">
        <f>COUNTIF(E$2:E336,E336)-1</f>
        <v>5</v>
      </c>
      <c r="G336" s="2" t="str" cm="1">
        <f t="array" ref="G336">IF(YEAR(B336)=N('Kalender-Kehrwoche'!$D$7),INDEX(Person,E336,1),"")&amp;";;;;;;;"</f>
        <v>WHG-01; Thomann; Gerhard;;;;;;;</v>
      </c>
      <c r="H336" s="2" t="str" cm="1">
        <f t="array" ref="H336">TRIM(IFERROR(INDEX(J336:AC336,1,F336*3+1),""))&amp;" "</f>
        <v xml:space="preserve"> </v>
      </c>
      <c r="I336" s="2">
        <f t="shared" si="123"/>
        <v>7</v>
      </c>
      <c r="J336" s="2" t="str">
        <f t="shared" si="124"/>
        <v>WHG-01</v>
      </c>
      <c r="K336" s="2" t="str">
        <f t="shared" si="125"/>
        <v xml:space="preserve"> Thomann; Gerhard;;;;;;;</v>
      </c>
      <c r="L336" s="2">
        <f t="shared" si="126"/>
        <v>9</v>
      </c>
      <c r="M336" s="2" t="str">
        <f t="shared" si="127"/>
        <v xml:space="preserve"> Thomann</v>
      </c>
      <c r="N336" s="2" t="str">
        <f t="shared" si="128"/>
        <v xml:space="preserve"> Gerhard;;;;;;;</v>
      </c>
      <c r="O336" s="2">
        <f t="shared" si="129"/>
        <v>9</v>
      </c>
      <c r="P336" s="2" t="str">
        <f t="shared" si="130"/>
        <v xml:space="preserve"> Gerhard</v>
      </c>
      <c r="Q336" s="2" t="str">
        <f t="shared" si="131"/>
        <v>;;;;;;</v>
      </c>
      <c r="R336" s="2">
        <f t="shared" si="132"/>
        <v>1</v>
      </c>
      <c r="S336" s="2" t="str">
        <f t="shared" si="133"/>
        <v/>
      </c>
      <c r="T336" s="2" t="str">
        <f t="shared" si="134"/>
        <v>;;;;;</v>
      </c>
      <c r="U336" s="2">
        <f t="shared" si="135"/>
        <v>1</v>
      </c>
      <c r="V336" s="2" t="str">
        <f t="shared" si="136"/>
        <v/>
      </c>
      <c r="W336" s="2" t="str">
        <f t="shared" si="137"/>
        <v>;;;;</v>
      </c>
      <c r="X336" s="2">
        <f t="shared" si="138"/>
        <v>1</v>
      </c>
      <c r="Y336" s="2" t="str">
        <f t="shared" si="139"/>
        <v/>
      </c>
      <c r="Z336" s="2" t="str">
        <f t="shared" si="140"/>
        <v>;;;</v>
      </c>
      <c r="AA336" s="2">
        <f t="shared" si="141"/>
        <v>1</v>
      </c>
      <c r="AB336" s="2" t="str">
        <f t="shared" si="142"/>
        <v/>
      </c>
      <c r="AC336" s="2" t="str">
        <f t="shared" si="143"/>
        <v>;;</v>
      </c>
      <c r="AD336" s="2"/>
      <c r="AE336" s="2"/>
      <c r="AF336" s="2"/>
      <c r="AG336" s="2"/>
    </row>
    <row r="337" spans="1:33">
      <c r="A337" s="2">
        <v>336</v>
      </c>
      <c r="B337" s="61">
        <f t="shared" si="120"/>
        <v>44897</v>
      </c>
      <c r="C337" s="2">
        <f t="shared" si="121"/>
        <v>2</v>
      </c>
      <c r="D337" s="2">
        <f t="shared" si="122"/>
        <v>48</v>
      </c>
      <c r="E337" s="2" cm="1">
        <f t="array" ref="E337">INDEX(Kalender,C337,D337)</f>
        <v>48</v>
      </c>
      <c r="F337" s="2">
        <f>COUNTIF(E$2:E337,E337)-1</f>
        <v>6</v>
      </c>
      <c r="G337" s="2" t="str" cm="1">
        <f t="array" ref="G337">IF(YEAR(B337)=N('Kalender-Kehrwoche'!$D$7),INDEX(Person,E337,1),"")&amp;";;;;;;;"</f>
        <v>WHG-01; Thomann; Gerhard;;;;;;;</v>
      </c>
      <c r="H337" s="2" t="str" cm="1">
        <f t="array" ref="H337">TRIM(IFERROR(INDEX(J337:AC337,1,F337*3+1),""))&amp;" "</f>
        <v xml:space="preserve"> </v>
      </c>
      <c r="I337" s="2">
        <f t="shared" si="123"/>
        <v>7</v>
      </c>
      <c r="J337" s="2" t="str">
        <f t="shared" si="124"/>
        <v>WHG-01</v>
      </c>
      <c r="K337" s="2" t="str">
        <f t="shared" si="125"/>
        <v xml:space="preserve"> Thomann; Gerhard;;;;;;;</v>
      </c>
      <c r="L337" s="2">
        <f t="shared" si="126"/>
        <v>9</v>
      </c>
      <c r="M337" s="2" t="str">
        <f t="shared" si="127"/>
        <v xml:space="preserve"> Thomann</v>
      </c>
      <c r="N337" s="2" t="str">
        <f t="shared" si="128"/>
        <v xml:space="preserve"> Gerhard;;;;;;;</v>
      </c>
      <c r="O337" s="2">
        <f t="shared" si="129"/>
        <v>9</v>
      </c>
      <c r="P337" s="2" t="str">
        <f t="shared" si="130"/>
        <v xml:space="preserve"> Gerhard</v>
      </c>
      <c r="Q337" s="2" t="str">
        <f t="shared" si="131"/>
        <v>;;;;;;</v>
      </c>
      <c r="R337" s="2">
        <f t="shared" si="132"/>
        <v>1</v>
      </c>
      <c r="S337" s="2" t="str">
        <f t="shared" si="133"/>
        <v/>
      </c>
      <c r="T337" s="2" t="str">
        <f t="shared" si="134"/>
        <v>;;;;;</v>
      </c>
      <c r="U337" s="2">
        <f t="shared" si="135"/>
        <v>1</v>
      </c>
      <c r="V337" s="2" t="str">
        <f t="shared" si="136"/>
        <v/>
      </c>
      <c r="W337" s="2" t="str">
        <f t="shared" si="137"/>
        <v>;;;;</v>
      </c>
      <c r="X337" s="2">
        <f t="shared" si="138"/>
        <v>1</v>
      </c>
      <c r="Y337" s="2" t="str">
        <f t="shared" si="139"/>
        <v/>
      </c>
      <c r="Z337" s="2" t="str">
        <f t="shared" si="140"/>
        <v>;;;</v>
      </c>
      <c r="AA337" s="2">
        <f t="shared" si="141"/>
        <v>1</v>
      </c>
      <c r="AB337" s="2" t="str">
        <f t="shared" si="142"/>
        <v/>
      </c>
      <c r="AC337" s="2" t="str">
        <f t="shared" si="143"/>
        <v>;;</v>
      </c>
      <c r="AD337" s="2"/>
      <c r="AE337" s="2"/>
      <c r="AF337" s="2"/>
      <c r="AG337" s="2"/>
    </row>
    <row r="338" spans="1:33">
      <c r="A338" s="2">
        <v>337</v>
      </c>
      <c r="B338" s="61">
        <f t="shared" si="120"/>
        <v>44898</v>
      </c>
      <c r="C338" s="2">
        <f t="shared" si="121"/>
        <v>3</v>
      </c>
      <c r="D338" s="2">
        <f t="shared" si="122"/>
        <v>48</v>
      </c>
      <c r="E338" s="2" cm="1">
        <f t="array" ref="E338">INDEX(Kalender,C338,D338)</f>
        <v>49</v>
      </c>
      <c r="F338" s="2">
        <f>COUNTIF(E$2:E338,E338)-1</f>
        <v>0</v>
      </c>
      <c r="G338" s="2" t="str" cm="1">
        <f t="array" ref="G338">IF(YEAR(B338)=N('Kalender-Kehrwoche'!$D$7),INDEX(Person,E338,1),"")&amp;";;;;;;;"</f>
        <v>Ingolf; Matys; Tel.: 0761; 881 4402;;;;;;;</v>
      </c>
      <c r="H338" s="2" t="str" cm="1">
        <f t="array" ref="H338">TRIM(IFERROR(INDEX(J338:AC338,1,F338*3+1),""))&amp;" "</f>
        <v xml:space="preserve">Ingolf </v>
      </c>
      <c r="I338" s="2">
        <f t="shared" si="123"/>
        <v>7</v>
      </c>
      <c r="J338" s="2" t="str">
        <f t="shared" si="124"/>
        <v>Ingolf</v>
      </c>
      <c r="K338" s="2" t="str">
        <f t="shared" si="125"/>
        <v xml:space="preserve"> Matys; Tel.: 0761; 881 4402;;;;;;;</v>
      </c>
      <c r="L338" s="2">
        <f t="shared" si="126"/>
        <v>7</v>
      </c>
      <c r="M338" s="2" t="str">
        <f t="shared" si="127"/>
        <v xml:space="preserve"> Matys</v>
      </c>
      <c r="N338" s="2" t="str">
        <f t="shared" si="128"/>
        <v xml:space="preserve"> Tel.: 0761; 881 4402;;;;;;;</v>
      </c>
      <c r="O338" s="2">
        <f t="shared" si="129"/>
        <v>12</v>
      </c>
      <c r="P338" s="2" t="str">
        <f t="shared" si="130"/>
        <v xml:space="preserve"> Tel.: 0761</v>
      </c>
      <c r="Q338" s="2" t="str">
        <f t="shared" si="131"/>
        <v xml:space="preserve"> 881 4402;;;;;;;</v>
      </c>
      <c r="R338" s="2">
        <f t="shared" si="132"/>
        <v>10</v>
      </c>
      <c r="S338" s="2" t="str">
        <f t="shared" si="133"/>
        <v xml:space="preserve"> 881 4402</v>
      </c>
      <c r="T338" s="2" t="str">
        <f t="shared" si="134"/>
        <v>;;;;;;</v>
      </c>
      <c r="U338" s="2">
        <f t="shared" si="135"/>
        <v>1</v>
      </c>
      <c r="V338" s="2" t="str">
        <f t="shared" si="136"/>
        <v/>
      </c>
      <c r="W338" s="2" t="str">
        <f t="shared" si="137"/>
        <v>;;;;;</v>
      </c>
      <c r="X338" s="2">
        <f t="shared" si="138"/>
        <v>1</v>
      </c>
      <c r="Y338" s="2" t="str">
        <f t="shared" si="139"/>
        <v/>
      </c>
      <c r="Z338" s="2" t="str">
        <f t="shared" si="140"/>
        <v>;;;;</v>
      </c>
      <c r="AA338" s="2">
        <f t="shared" si="141"/>
        <v>1</v>
      </c>
      <c r="AB338" s="2" t="str">
        <f t="shared" si="142"/>
        <v/>
      </c>
      <c r="AC338" s="2" t="str">
        <f t="shared" si="143"/>
        <v>;;;</v>
      </c>
      <c r="AD338" s="2"/>
      <c r="AE338" s="2"/>
      <c r="AF338" s="2"/>
      <c r="AG338" s="2"/>
    </row>
    <row r="339" spans="1:33">
      <c r="A339" s="2">
        <v>338</v>
      </c>
      <c r="B339" s="61">
        <f t="shared" si="120"/>
        <v>44899</v>
      </c>
      <c r="C339" s="2">
        <f t="shared" si="121"/>
        <v>4</v>
      </c>
      <c r="D339" s="2">
        <f t="shared" si="122"/>
        <v>48</v>
      </c>
      <c r="E339" s="2" cm="1">
        <f t="array" ref="E339">INDEX(Kalender,C339,D339)</f>
        <v>49</v>
      </c>
      <c r="F339" s="2">
        <f>COUNTIF(E$2:E339,E339)-1</f>
        <v>1</v>
      </c>
      <c r="G339" s="2" t="str" cm="1">
        <f t="array" ref="G339">IF(YEAR(B339)=N('Kalender-Kehrwoche'!$D$7),INDEX(Person,E339,1),"")&amp;";;;;;;;"</f>
        <v>Ingolf; Matys; Tel.: 0761; 881 4402;;;;;;;</v>
      </c>
      <c r="H339" s="2" t="str" cm="1">
        <f t="array" ref="H339">TRIM(IFERROR(INDEX(J339:AC339,1,F339*3+1),""))&amp;" "</f>
        <v xml:space="preserve">Matys </v>
      </c>
      <c r="I339" s="2">
        <f t="shared" si="123"/>
        <v>7</v>
      </c>
      <c r="J339" s="2" t="str">
        <f t="shared" si="124"/>
        <v>Ingolf</v>
      </c>
      <c r="K339" s="2" t="str">
        <f t="shared" si="125"/>
        <v xml:space="preserve"> Matys; Tel.: 0761; 881 4402;;;;;;;</v>
      </c>
      <c r="L339" s="2">
        <f t="shared" si="126"/>
        <v>7</v>
      </c>
      <c r="M339" s="2" t="str">
        <f t="shared" si="127"/>
        <v xml:space="preserve"> Matys</v>
      </c>
      <c r="N339" s="2" t="str">
        <f t="shared" si="128"/>
        <v xml:space="preserve"> Tel.: 0761; 881 4402;;;;;;;</v>
      </c>
      <c r="O339" s="2">
        <f t="shared" si="129"/>
        <v>12</v>
      </c>
      <c r="P339" s="2" t="str">
        <f t="shared" si="130"/>
        <v xml:space="preserve"> Tel.: 0761</v>
      </c>
      <c r="Q339" s="2" t="str">
        <f t="shared" si="131"/>
        <v xml:space="preserve"> 881 4402;;;;;;;</v>
      </c>
      <c r="R339" s="2">
        <f t="shared" si="132"/>
        <v>10</v>
      </c>
      <c r="S339" s="2" t="str">
        <f t="shared" si="133"/>
        <v xml:space="preserve"> 881 4402</v>
      </c>
      <c r="T339" s="2" t="str">
        <f t="shared" si="134"/>
        <v>;;;;;;</v>
      </c>
      <c r="U339" s="2">
        <f t="shared" si="135"/>
        <v>1</v>
      </c>
      <c r="V339" s="2" t="str">
        <f t="shared" si="136"/>
        <v/>
      </c>
      <c r="W339" s="2" t="str">
        <f t="shared" si="137"/>
        <v>;;;;;</v>
      </c>
      <c r="X339" s="2">
        <f t="shared" si="138"/>
        <v>1</v>
      </c>
      <c r="Y339" s="2" t="str">
        <f t="shared" si="139"/>
        <v/>
      </c>
      <c r="Z339" s="2" t="str">
        <f t="shared" si="140"/>
        <v>;;;;</v>
      </c>
      <c r="AA339" s="2">
        <f t="shared" si="141"/>
        <v>1</v>
      </c>
      <c r="AB339" s="2" t="str">
        <f t="shared" si="142"/>
        <v/>
      </c>
      <c r="AC339" s="2" t="str">
        <f t="shared" si="143"/>
        <v>;;;</v>
      </c>
      <c r="AD339" s="2"/>
      <c r="AE339" s="2"/>
      <c r="AF339" s="2"/>
      <c r="AG339" s="2"/>
    </row>
    <row r="340" spans="1:33">
      <c r="A340" s="2">
        <v>339</v>
      </c>
      <c r="B340" s="61">
        <f t="shared" si="120"/>
        <v>44900</v>
      </c>
      <c r="C340" s="2">
        <f t="shared" si="121"/>
        <v>5</v>
      </c>
      <c r="D340" s="2">
        <f t="shared" si="122"/>
        <v>48</v>
      </c>
      <c r="E340" s="2" cm="1">
        <f t="array" ref="E340">INDEX(Kalender,C340,D340)</f>
        <v>49</v>
      </c>
      <c r="F340" s="2">
        <f>COUNTIF(E$2:E340,E340)-1</f>
        <v>2</v>
      </c>
      <c r="G340" s="2" t="str" cm="1">
        <f t="array" ref="G340">IF(YEAR(B340)=N('Kalender-Kehrwoche'!$D$7),INDEX(Person,E340,1),"")&amp;";;;;;;;"</f>
        <v>Ingolf; Matys; Tel.: 0761; 881 4402;;;;;;;</v>
      </c>
      <c r="H340" s="2" t="str" cm="1">
        <f t="array" ref="H340">TRIM(IFERROR(INDEX(J340:AC340,1,F340*3+1),""))&amp;" "</f>
        <v xml:space="preserve">Tel.: 0761 </v>
      </c>
      <c r="I340" s="2">
        <f t="shared" si="123"/>
        <v>7</v>
      </c>
      <c r="J340" s="2" t="str">
        <f t="shared" si="124"/>
        <v>Ingolf</v>
      </c>
      <c r="K340" s="2" t="str">
        <f t="shared" si="125"/>
        <v xml:space="preserve"> Matys; Tel.: 0761; 881 4402;;;;;;;</v>
      </c>
      <c r="L340" s="2">
        <f t="shared" si="126"/>
        <v>7</v>
      </c>
      <c r="M340" s="2" t="str">
        <f t="shared" si="127"/>
        <v xml:space="preserve"> Matys</v>
      </c>
      <c r="N340" s="2" t="str">
        <f t="shared" si="128"/>
        <v xml:space="preserve"> Tel.: 0761; 881 4402;;;;;;;</v>
      </c>
      <c r="O340" s="2">
        <f t="shared" si="129"/>
        <v>12</v>
      </c>
      <c r="P340" s="2" t="str">
        <f t="shared" si="130"/>
        <v xml:space="preserve"> Tel.: 0761</v>
      </c>
      <c r="Q340" s="2" t="str">
        <f t="shared" si="131"/>
        <v xml:space="preserve"> 881 4402;;;;;;;</v>
      </c>
      <c r="R340" s="2">
        <f t="shared" si="132"/>
        <v>10</v>
      </c>
      <c r="S340" s="2" t="str">
        <f t="shared" si="133"/>
        <v xml:space="preserve"> 881 4402</v>
      </c>
      <c r="T340" s="2" t="str">
        <f t="shared" si="134"/>
        <v>;;;;;;</v>
      </c>
      <c r="U340" s="2">
        <f t="shared" si="135"/>
        <v>1</v>
      </c>
      <c r="V340" s="2" t="str">
        <f t="shared" si="136"/>
        <v/>
      </c>
      <c r="W340" s="2" t="str">
        <f t="shared" si="137"/>
        <v>;;;;;</v>
      </c>
      <c r="X340" s="2">
        <f t="shared" si="138"/>
        <v>1</v>
      </c>
      <c r="Y340" s="2" t="str">
        <f t="shared" si="139"/>
        <v/>
      </c>
      <c r="Z340" s="2" t="str">
        <f t="shared" si="140"/>
        <v>;;;;</v>
      </c>
      <c r="AA340" s="2">
        <f t="shared" si="141"/>
        <v>1</v>
      </c>
      <c r="AB340" s="2" t="str">
        <f t="shared" si="142"/>
        <v/>
      </c>
      <c r="AC340" s="2" t="str">
        <f t="shared" si="143"/>
        <v>;;;</v>
      </c>
      <c r="AD340" s="2"/>
      <c r="AE340" s="2"/>
      <c r="AF340" s="2"/>
      <c r="AG340" s="2"/>
    </row>
    <row r="341" spans="1:33">
      <c r="A341" s="2">
        <v>340</v>
      </c>
      <c r="B341" s="61">
        <f t="shared" si="120"/>
        <v>44901</v>
      </c>
      <c r="C341" s="2">
        <f t="shared" si="121"/>
        <v>6</v>
      </c>
      <c r="D341" s="2">
        <f t="shared" si="122"/>
        <v>48</v>
      </c>
      <c r="E341" s="2" cm="1">
        <f t="array" ref="E341">INDEX(Kalender,C341,D341)</f>
        <v>49</v>
      </c>
      <c r="F341" s="2">
        <f>COUNTIF(E$2:E341,E341)-1</f>
        <v>3</v>
      </c>
      <c r="G341" s="2" t="str" cm="1">
        <f t="array" ref="G341">IF(YEAR(B341)=N('Kalender-Kehrwoche'!$D$7),INDEX(Person,E341,1),"")&amp;";;;;;;;"</f>
        <v>Ingolf; Matys; Tel.: 0761; 881 4402;;;;;;;</v>
      </c>
      <c r="H341" s="2" t="str" cm="1">
        <f t="array" ref="H341">TRIM(IFERROR(INDEX(J341:AC341,1,F341*3+1),""))&amp;" "</f>
        <v xml:space="preserve">881 4402 </v>
      </c>
      <c r="I341" s="2">
        <f t="shared" si="123"/>
        <v>7</v>
      </c>
      <c r="J341" s="2" t="str">
        <f t="shared" si="124"/>
        <v>Ingolf</v>
      </c>
      <c r="K341" s="2" t="str">
        <f t="shared" si="125"/>
        <v xml:space="preserve"> Matys; Tel.: 0761; 881 4402;;;;;;;</v>
      </c>
      <c r="L341" s="2">
        <f t="shared" si="126"/>
        <v>7</v>
      </c>
      <c r="M341" s="2" t="str">
        <f t="shared" si="127"/>
        <v xml:space="preserve"> Matys</v>
      </c>
      <c r="N341" s="2" t="str">
        <f t="shared" si="128"/>
        <v xml:space="preserve"> Tel.: 0761; 881 4402;;;;;;;</v>
      </c>
      <c r="O341" s="2">
        <f t="shared" si="129"/>
        <v>12</v>
      </c>
      <c r="P341" s="2" t="str">
        <f t="shared" si="130"/>
        <v xml:space="preserve"> Tel.: 0761</v>
      </c>
      <c r="Q341" s="2" t="str">
        <f t="shared" si="131"/>
        <v xml:space="preserve"> 881 4402;;;;;;;</v>
      </c>
      <c r="R341" s="2">
        <f t="shared" si="132"/>
        <v>10</v>
      </c>
      <c r="S341" s="2" t="str">
        <f t="shared" si="133"/>
        <v xml:space="preserve"> 881 4402</v>
      </c>
      <c r="T341" s="2" t="str">
        <f t="shared" si="134"/>
        <v>;;;;;;</v>
      </c>
      <c r="U341" s="2">
        <f t="shared" si="135"/>
        <v>1</v>
      </c>
      <c r="V341" s="2" t="str">
        <f t="shared" si="136"/>
        <v/>
      </c>
      <c r="W341" s="2" t="str">
        <f t="shared" si="137"/>
        <v>;;;;;</v>
      </c>
      <c r="X341" s="2">
        <f t="shared" si="138"/>
        <v>1</v>
      </c>
      <c r="Y341" s="2" t="str">
        <f t="shared" si="139"/>
        <v/>
      </c>
      <c r="Z341" s="2" t="str">
        <f t="shared" si="140"/>
        <v>;;;;</v>
      </c>
      <c r="AA341" s="2">
        <f t="shared" si="141"/>
        <v>1</v>
      </c>
      <c r="AB341" s="2" t="str">
        <f t="shared" si="142"/>
        <v/>
      </c>
      <c r="AC341" s="2" t="str">
        <f t="shared" si="143"/>
        <v>;;;</v>
      </c>
      <c r="AD341" s="2"/>
      <c r="AE341" s="2"/>
      <c r="AF341" s="2"/>
      <c r="AG341" s="2"/>
    </row>
    <row r="342" spans="1:33">
      <c r="A342" s="2">
        <v>341</v>
      </c>
      <c r="B342" s="61">
        <f t="shared" si="120"/>
        <v>44902</v>
      </c>
      <c r="C342" s="2">
        <f t="shared" si="121"/>
        <v>7</v>
      </c>
      <c r="D342" s="2">
        <f t="shared" si="122"/>
        <v>48</v>
      </c>
      <c r="E342" s="2" cm="1">
        <f t="array" ref="E342">INDEX(Kalender,C342,D342)</f>
        <v>49</v>
      </c>
      <c r="F342" s="2">
        <f>COUNTIF(E$2:E342,E342)-1</f>
        <v>4</v>
      </c>
      <c r="G342" s="2" t="str" cm="1">
        <f t="array" ref="G342">IF(YEAR(B342)=N('Kalender-Kehrwoche'!$D$7),INDEX(Person,E342,1),"")&amp;";;;;;;;"</f>
        <v>Ingolf; Matys; Tel.: 0761; 881 4402;;;;;;;</v>
      </c>
      <c r="H342" s="2" t="str" cm="1">
        <f t="array" ref="H342">TRIM(IFERROR(INDEX(J342:AC342,1,F342*3+1),""))&amp;" "</f>
        <v xml:space="preserve"> </v>
      </c>
      <c r="I342" s="2">
        <f t="shared" si="123"/>
        <v>7</v>
      </c>
      <c r="J342" s="2" t="str">
        <f t="shared" si="124"/>
        <v>Ingolf</v>
      </c>
      <c r="K342" s="2" t="str">
        <f t="shared" si="125"/>
        <v xml:space="preserve"> Matys; Tel.: 0761; 881 4402;;;;;;;</v>
      </c>
      <c r="L342" s="2">
        <f t="shared" si="126"/>
        <v>7</v>
      </c>
      <c r="M342" s="2" t="str">
        <f t="shared" si="127"/>
        <v xml:space="preserve"> Matys</v>
      </c>
      <c r="N342" s="2" t="str">
        <f t="shared" si="128"/>
        <v xml:space="preserve"> Tel.: 0761; 881 4402;;;;;;;</v>
      </c>
      <c r="O342" s="2">
        <f t="shared" si="129"/>
        <v>12</v>
      </c>
      <c r="P342" s="2" t="str">
        <f t="shared" si="130"/>
        <v xml:space="preserve"> Tel.: 0761</v>
      </c>
      <c r="Q342" s="2" t="str">
        <f t="shared" si="131"/>
        <v xml:space="preserve"> 881 4402;;;;;;;</v>
      </c>
      <c r="R342" s="2">
        <f t="shared" si="132"/>
        <v>10</v>
      </c>
      <c r="S342" s="2" t="str">
        <f t="shared" si="133"/>
        <v xml:space="preserve"> 881 4402</v>
      </c>
      <c r="T342" s="2" t="str">
        <f t="shared" si="134"/>
        <v>;;;;;;</v>
      </c>
      <c r="U342" s="2">
        <f t="shared" si="135"/>
        <v>1</v>
      </c>
      <c r="V342" s="2" t="str">
        <f t="shared" si="136"/>
        <v/>
      </c>
      <c r="W342" s="2" t="str">
        <f t="shared" si="137"/>
        <v>;;;;;</v>
      </c>
      <c r="X342" s="2">
        <f t="shared" si="138"/>
        <v>1</v>
      </c>
      <c r="Y342" s="2" t="str">
        <f t="shared" si="139"/>
        <v/>
      </c>
      <c r="Z342" s="2" t="str">
        <f t="shared" si="140"/>
        <v>;;;;</v>
      </c>
      <c r="AA342" s="2">
        <f t="shared" si="141"/>
        <v>1</v>
      </c>
      <c r="AB342" s="2" t="str">
        <f t="shared" si="142"/>
        <v/>
      </c>
      <c r="AC342" s="2" t="str">
        <f t="shared" si="143"/>
        <v>;;;</v>
      </c>
      <c r="AD342" s="2"/>
      <c r="AE342" s="2"/>
      <c r="AF342" s="2"/>
      <c r="AG342" s="2"/>
    </row>
    <row r="343" spans="1:33">
      <c r="A343" s="2">
        <v>342</v>
      </c>
      <c r="B343" s="61">
        <f t="shared" si="120"/>
        <v>44903</v>
      </c>
      <c r="C343" s="2">
        <f t="shared" si="121"/>
        <v>8</v>
      </c>
      <c r="D343" s="2">
        <f t="shared" si="122"/>
        <v>48</v>
      </c>
      <c r="E343" s="2" cm="1">
        <f t="array" ref="E343">INDEX(Kalender,C343,D343)</f>
        <v>49</v>
      </c>
      <c r="F343" s="2">
        <f>COUNTIF(E$2:E343,E343)-1</f>
        <v>5</v>
      </c>
      <c r="G343" s="2" t="str" cm="1">
        <f t="array" ref="G343">IF(YEAR(B343)=N('Kalender-Kehrwoche'!$D$7),INDEX(Person,E343,1),"")&amp;";;;;;;;"</f>
        <v>Ingolf; Matys; Tel.: 0761; 881 4402;;;;;;;</v>
      </c>
      <c r="H343" s="2" t="str" cm="1">
        <f t="array" ref="H343">TRIM(IFERROR(INDEX(J343:AC343,1,F343*3+1),""))&amp;" "</f>
        <v xml:space="preserve"> </v>
      </c>
      <c r="I343" s="2">
        <f t="shared" si="123"/>
        <v>7</v>
      </c>
      <c r="J343" s="2" t="str">
        <f t="shared" si="124"/>
        <v>Ingolf</v>
      </c>
      <c r="K343" s="2" t="str">
        <f t="shared" si="125"/>
        <v xml:space="preserve"> Matys; Tel.: 0761; 881 4402;;;;;;;</v>
      </c>
      <c r="L343" s="2">
        <f t="shared" si="126"/>
        <v>7</v>
      </c>
      <c r="M343" s="2" t="str">
        <f t="shared" si="127"/>
        <v xml:space="preserve"> Matys</v>
      </c>
      <c r="N343" s="2" t="str">
        <f t="shared" si="128"/>
        <v xml:space="preserve"> Tel.: 0761; 881 4402;;;;;;;</v>
      </c>
      <c r="O343" s="2">
        <f t="shared" si="129"/>
        <v>12</v>
      </c>
      <c r="P343" s="2" t="str">
        <f t="shared" si="130"/>
        <v xml:space="preserve"> Tel.: 0761</v>
      </c>
      <c r="Q343" s="2" t="str">
        <f t="shared" si="131"/>
        <v xml:space="preserve"> 881 4402;;;;;;;</v>
      </c>
      <c r="R343" s="2">
        <f t="shared" si="132"/>
        <v>10</v>
      </c>
      <c r="S343" s="2" t="str">
        <f t="shared" si="133"/>
        <v xml:space="preserve"> 881 4402</v>
      </c>
      <c r="T343" s="2" t="str">
        <f t="shared" si="134"/>
        <v>;;;;;;</v>
      </c>
      <c r="U343" s="2">
        <f t="shared" si="135"/>
        <v>1</v>
      </c>
      <c r="V343" s="2" t="str">
        <f t="shared" si="136"/>
        <v/>
      </c>
      <c r="W343" s="2" t="str">
        <f t="shared" si="137"/>
        <v>;;;;;</v>
      </c>
      <c r="X343" s="2">
        <f t="shared" si="138"/>
        <v>1</v>
      </c>
      <c r="Y343" s="2" t="str">
        <f t="shared" si="139"/>
        <v/>
      </c>
      <c r="Z343" s="2" t="str">
        <f t="shared" si="140"/>
        <v>;;;;</v>
      </c>
      <c r="AA343" s="2">
        <f t="shared" si="141"/>
        <v>1</v>
      </c>
      <c r="AB343" s="2" t="str">
        <f t="shared" si="142"/>
        <v/>
      </c>
      <c r="AC343" s="2" t="str">
        <f t="shared" si="143"/>
        <v>;;;</v>
      </c>
      <c r="AD343" s="2"/>
      <c r="AE343" s="2"/>
      <c r="AF343" s="2"/>
      <c r="AG343" s="2"/>
    </row>
    <row r="344" spans="1:33">
      <c r="A344" s="2">
        <v>343</v>
      </c>
      <c r="B344" s="61">
        <f t="shared" si="120"/>
        <v>44904</v>
      </c>
      <c r="C344" s="2">
        <f t="shared" si="121"/>
        <v>9</v>
      </c>
      <c r="D344" s="2">
        <f t="shared" si="122"/>
        <v>48</v>
      </c>
      <c r="E344" s="2" cm="1">
        <f t="array" ref="E344">INDEX(Kalender,C344,D344)</f>
        <v>49</v>
      </c>
      <c r="F344" s="2">
        <f>COUNTIF(E$2:E344,E344)-1</f>
        <v>6</v>
      </c>
      <c r="G344" s="2" t="str" cm="1">
        <f t="array" ref="G344">IF(YEAR(B344)=N('Kalender-Kehrwoche'!$D$7),INDEX(Person,E344,1),"")&amp;";;;;;;;"</f>
        <v>Ingolf; Matys; Tel.: 0761; 881 4402;;;;;;;</v>
      </c>
      <c r="H344" s="2" t="str" cm="1">
        <f t="array" ref="H344">TRIM(IFERROR(INDEX(J344:AC344,1,F344*3+1),""))&amp;" "</f>
        <v xml:space="preserve"> </v>
      </c>
      <c r="I344" s="2">
        <f t="shared" si="123"/>
        <v>7</v>
      </c>
      <c r="J344" s="2" t="str">
        <f t="shared" si="124"/>
        <v>Ingolf</v>
      </c>
      <c r="K344" s="2" t="str">
        <f t="shared" si="125"/>
        <v xml:space="preserve"> Matys; Tel.: 0761; 881 4402;;;;;;;</v>
      </c>
      <c r="L344" s="2">
        <f t="shared" si="126"/>
        <v>7</v>
      </c>
      <c r="M344" s="2" t="str">
        <f t="shared" si="127"/>
        <v xml:space="preserve"> Matys</v>
      </c>
      <c r="N344" s="2" t="str">
        <f t="shared" si="128"/>
        <v xml:space="preserve"> Tel.: 0761; 881 4402;;;;;;;</v>
      </c>
      <c r="O344" s="2">
        <f t="shared" si="129"/>
        <v>12</v>
      </c>
      <c r="P344" s="2" t="str">
        <f t="shared" si="130"/>
        <v xml:space="preserve"> Tel.: 0761</v>
      </c>
      <c r="Q344" s="2" t="str">
        <f t="shared" si="131"/>
        <v xml:space="preserve"> 881 4402;;;;;;;</v>
      </c>
      <c r="R344" s="2">
        <f t="shared" si="132"/>
        <v>10</v>
      </c>
      <c r="S344" s="2" t="str">
        <f t="shared" si="133"/>
        <v xml:space="preserve"> 881 4402</v>
      </c>
      <c r="T344" s="2" t="str">
        <f t="shared" si="134"/>
        <v>;;;;;;</v>
      </c>
      <c r="U344" s="2">
        <f t="shared" si="135"/>
        <v>1</v>
      </c>
      <c r="V344" s="2" t="str">
        <f t="shared" si="136"/>
        <v/>
      </c>
      <c r="W344" s="2" t="str">
        <f t="shared" si="137"/>
        <v>;;;;;</v>
      </c>
      <c r="X344" s="2">
        <f t="shared" si="138"/>
        <v>1</v>
      </c>
      <c r="Y344" s="2" t="str">
        <f t="shared" si="139"/>
        <v/>
      </c>
      <c r="Z344" s="2" t="str">
        <f t="shared" si="140"/>
        <v>;;;;</v>
      </c>
      <c r="AA344" s="2">
        <f t="shared" si="141"/>
        <v>1</v>
      </c>
      <c r="AB344" s="2" t="str">
        <f t="shared" si="142"/>
        <v/>
      </c>
      <c r="AC344" s="2" t="str">
        <f t="shared" si="143"/>
        <v>;;;</v>
      </c>
      <c r="AD344" s="2"/>
      <c r="AE344" s="2"/>
      <c r="AF344" s="2"/>
      <c r="AG344" s="2"/>
    </row>
    <row r="345" spans="1:33">
      <c r="A345" s="2">
        <v>344</v>
      </c>
      <c r="B345" s="61">
        <f t="shared" si="120"/>
        <v>44905</v>
      </c>
      <c r="C345" s="2">
        <f t="shared" si="121"/>
        <v>10</v>
      </c>
      <c r="D345" s="2">
        <f t="shared" si="122"/>
        <v>48</v>
      </c>
      <c r="E345" s="2" cm="1">
        <f t="array" ref="E345">INDEX(Kalender,C345,D345)</f>
        <v>50</v>
      </c>
      <c r="F345" s="2">
        <f>COUNTIF(E$2:E345,E345)-1</f>
        <v>0</v>
      </c>
      <c r="G345" s="2" t="str" cm="1">
        <f t="array" ref="G345">IF(YEAR(B345)=N('Kalender-Kehrwoche'!$D$7),INDEX(Person,E345,1),"")&amp;";;;;;;;"</f>
        <v>Wohnung 3; Dritter; mal;sehen;;;;;;;</v>
      </c>
      <c r="H345" s="2" t="str" cm="1">
        <f t="array" ref="H345">TRIM(IFERROR(INDEX(J345:AC345,1,F345*3+1),""))&amp;" "</f>
        <v xml:space="preserve">Wohnung 3 </v>
      </c>
      <c r="I345" s="2">
        <f t="shared" si="123"/>
        <v>10</v>
      </c>
      <c r="J345" s="2" t="str">
        <f t="shared" si="124"/>
        <v>Wohnung 3</v>
      </c>
      <c r="K345" s="2" t="str">
        <f t="shared" si="125"/>
        <v xml:space="preserve"> Dritter; mal;sehen;;;;;;;</v>
      </c>
      <c r="L345" s="2">
        <f t="shared" si="126"/>
        <v>9</v>
      </c>
      <c r="M345" s="2" t="str">
        <f t="shared" si="127"/>
        <v xml:space="preserve"> Dritter</v>
      </c>
      <c r="N345" s="2" t="str">
        <f t="shared" si="128"/>
        <v xml:space="preserve"> mal;sehen;;;;;;;</v>
      </c>
      <c r="O345" s="2">
        <f t="shared" si="129"/>
        <v>5</v>
      </c>
      <c r="P345" s="2" t="str">
        <f t="shared" si="130"/>
        <v xml:space="preserve"> mal</v>
      </c>
      <c r="Q345" s="2" t="str">
        <f t="shared" si="131"/>
        <v>sehen;;;;;;;</v>
      </c>
      <c r="R345" s="2">
        <f t="shared" si="132"/>
        <v>6</v>
      </c>
      <c r="S345" s="2" t="str">
        <f t="shared" si="133"/>
        <v>sehen</v>
      </c>
      <c r="T345" s="2" t="str">
        <f t="shared" si="134"/>
        <v>;;;;;;</v>
      </c>
      <c r="U345" s="2">
        <f t="shared" si="135"/>
        <v>1</v>
      </c>
      <c r="V345" s="2" t="str">
        <f t="shared" si="136"/>
        <v/>
      </c>
      <c r="W345" s="2" t="str">
        <f t="shared" si="137"/>
        <v>;;;;;</v>
      </c>
      <c r="X345" s="2">
        <f t="shared" si="138"/>
        <v>1</v>
      </c>
      <c r="Y345" s="2" t="str">
        <f t="shared" si="139"/>
        <v/>
      </c>
      <c r="Z345" s="2" t="str">
        <f t="shared" si="140"/>
        <v>;;;;</v>
      </c>
      <c r="AA345" s="2">
        <f t="shared" si="141"/>
        <v>1</v>
      </c>
      <c r="AB345" s="2" t="str">
        <f t="shared" si="142"/>
        <v/>
      </c>
      <c r="AC345" s="2" t="str">
        <f t="shared" si="143"/>
        <v>;;;</v>
      </c>
      <c r="AD345" s="2"/>
      <c r="AE345" s="2"/>
      <c r="AF345" s="2"/>
      <c r="AG345" s="2"/>
    </row>
    <row r="346" spans="1:33">
      <c r="A346" s="2">
        <v>345</v>
      </c>
      <c r="B346" s="61">
        <f t="shared" si="120"/>
        <v>44906</v>
      </c>
      <c r="C346" s="2">
        <f t="shared" si="121"/>
        <v>11</v>
      </c>
      <c r="D346" s="2">
        <f t="shared" si="122"/>
        <v>48</v>
      </c>
      <c r="E346" s="2" cm="1">
        <f t="array" ref="E346">INDEX(Kalender,C346,D346)</f>
        <v>50</v>
      </c>
      <c r="F346" s="2">
        <f>COUNTIF(E$2:E346,E346)-1</f>
        <v>1</v>
      </c>
      <c r="G346" s="2" t="str" cm="1">
        <f t="array" ref="G346">IF(YEAR(B346)=N('Kalender-Kehrwoche'!$D$7),INDEX(Person,E346,1),"")&amp;";;;;;;;"</f>
        <v>Wohnung 3; Dritter; mal;sehen;;;;;;;</v>
      </c>
      <c r="H346" s="2" t="str" cm="1">
        <f t="array" ref="H346">TRIM(IFERROR(INDEX(J346:AC346,1,F346*3+1),""))&amp;" "</f>
        <v xml:space="preserve">Dritter </v>
      </c>
      <c r="I346" s="2">
        <f t="shared" si="123"/>
        <v>10</v>
      </c>
      <c r="J346" s="2" t="str">
        <f t="shared" si="124"/>
        <v>Wohnung 3</v>
      </c>
      <c r="K346" s="2" t="str">
        <f t="shared" si="125"/>
        <v xml:space="preserve"> Dritter; mal;sehen;;;;;;;</v>
      </c>
      <c r="L346" s="2">
        <f t="shared" si="126"/>
        <v>9</v>
      </c>
      <c r="M346" s="2" t="str">
        <f t="shared" si="127"/>
        <v xml:space="preserve"> Dritter</v>
      </c>
      <c r="N346" s="2" t="str">
        <f t="shared" si="128"/>
        <v xml:space="preserve"> mal;sehen;;;;;;;</v>
      </c>
      <c r="O346" s="2">
        <f t="shared" si="129"/>
        <v>5</v>
      </c>
      <c r="P346" s="2" t="str">
        <f t="shared" si="130"/>
        <v xml:space="preserve"> mal</v>
      </c>
      <c r="Q346" s="2" t="str">
        <f t="shared" si="131"/>
        <v>sehen;;;;;;;</v>
      </c>
      <c r="R346" s="2">
        <f t="shared" si="132"/>
        <v>6</v>
      </c>
      <c r="S346" s="2" t="str">
        <f t="shared" si="133"/>
        <v>sehen</v>
      </c>
      <c r="T346" s="2" t="str">
        <f t="shared" si="134"/>
        <v>;;;;;;</v>
      </c>
      <c r="U346" s="2">
        <f t="shared" si="135"/>
        <v>1</v>
      </c>
      <c r="V346" s="2" t="str">
        <f t="shared" si="136"/>
        <v/>
      </c>
      <c r="W346" s="2" t="str">
        <f t="shared" si="137"/>
        <v>;;;;;</v>
      </c>
      <c r="X346" s="2">
        <f t="shared" si="138"/>
        <v>1</v>
      </c>
      <c r="Y346" s="2" t="str">
        <f t="shared" si="139"/>
        <v/>
      </c>
      <c r="Z346" s="2" t="str">
        <f t="shared" si="140"/>
        <v>;;;;</v>
      </c>
      <c r="AA346" s="2">
        <f t="shared" si="141"/>
        <v>1</v>
      </c>
      <c r="AB346" s="2" t="str">
        <f t="shared" si="142"/>
        <v/>
      </c>
      <c r="AC346" s="2" t="str">
        <f t="shared" si="143"/>
        <v>;;;</v>
      </c>
      <c r="AD346" s="2"/>
      <c r="AE346" s="2"/>
      <c r="AF346" s="2"/>
      <c r="AG346" s="2"/>
    </row>
    <row r="347" spans="1:33">
      <c r="A347" s="2">
        <v>346</v>
      </c>
      <c r="B347" s="61">
        <f t="shared" si="120"/>
        <v>44907</v>
      </c>
      <c r="C347" s="2">
        <f t="shared" si="121"/>
        <v>12</v>
      </c>
      <c r="D347" s="2">
        <f t="shared" si="122"/>
        <v>48</v>
      </c>
      <c r="E347" s="2" cm="1">
        <f t="array" ref="E347">INDEX(Kalender,C347,D347)</f>
        <v>50</v>
      </c>
      <c r="F347" s="2">
        <f>COUNTIF(E$2:E347,E347)-1</f>
        <v>2</v>
      </c>
      <c r="G347" s="2" t="str" cm="1">
        <f t="array" ref="G347">IF(YEAR(B347)=N('Kalender-Kehrwoche'!$D$7),INDEX(Person,E347,1),"")&amp;";;;;;;;"</f>
        <v>Wohnung 3; Dritter; mal;sehen;;;;;;;</v>
      </c>
      <c r="H347" s="2" t="str" cm="1">
        <f t="array" ref="H347">TRIM(IFERROR(INDEX(J347:AC347,1,F347*3+1),""))&amp;" "</f>
        <v xml:space="preserve">mal </v>
      </c>
      <c r="I347" s="2">
        <f t="shared" si="123"/>
        <v>10</v>
      </c>
      <c r="J347" s="2" t="str">
        <f t="shared" si="124"/>
        <v>Wohnung 3</v>
      </c>
      <c r="K347" s="2" t="str">
        <f t="shared" si="125"/>
        <v xml:space="preserve"> Dritter; mal;sehen;;;;;;;</v>
      </c>
      <c r="L347" s="2">
        <f t="shared" si="126"/>
        <v>9</v>
      </c>
      <c r="M347" s="2" t="str">
        <f t="shared" si="127"/>
        <v xml:space="preserve"> Dritter</v>
      </c>
      <c r="N347" s="2" t="str">
        <f t="shared" si="128"/>
        <v xml:space="preserve"> mal;sehen;;;;;;;</v>
      </c>
      <c r="O347" s="2">
        <f t="shared" si="129"/>
        <v>5</v>
      </c>
      <c r="P347" s="2" t="str">
        <f t="shared" si="130"/>
        <v xml:space="preserve"> mal</v>
      </c>
      <c r="Q347" s="2" t="str">
        <f t="shared" si="131"/>
        <v>sehen;;;;;;;</v>
      </c>
      <c r="R347" s="2">
        <f t="shared" si="132"/>
        <v>6</v>
      </c>
      <c r="S347" s="2" t="str">
        <f t="shared" si="133"/>
        <v>sehen</v>
      </c>
      <c r="T347" s="2" t="str">
        <f t="shared" si="134"/>
        <v>;;;;;;</v>
      </c>
      <c r="U347" s="2">
        <f t="shared" si="135"/>
        <v>1</v>
      </c>
      <c r="V347" s="2" t="str">
        <f t="shared" si="136"/>
        <v/>
      </c>
      <c r="W347" s="2" t="str">
        <f t="shared" si="137"/>
        <v>;;;;;</v>
      </c>
      <c r="X347" s="2">
        <f t="shared" si="138"/>
        <v>1</v>
      </c>
      <c r="Y347" s="2" t="str">
        <f t="shared" si="139"/>
        <v/>
      </c>
      <c r="Z347" s="2" t="str">
        <f t="shared" si="140"/>
        <v>;;;;</v>
      </c>
      <c r="AA347" s="2">
        <f t="shared" si="141"/>
        <v>1</v>
      </c>
      <c r="AB347" s="2" t="str">
        <f t="shared" si="142"/>
        <v/>
      </c>
      <c r="AC347" s="2" t="str">
        <f t="shared" si="143"/>
        <v>;;;</v>
      </c>
      <c r="AD347" s="2"/>
      <c r="AE347" s="2"/>
      <c r="AF347" s="2"/>
      <c r="AG347" s="2"/>
    </row>
    <row r="348" spans="1:33">
      <c r="A348" s="2">
        <v>347</v>
      </c>
      <c r="B348" s="61">
        <f t="shared" si="120"/>
        <v>44908</v>
      </c>
      <c r="C348" s="2">
        <f t="shared" si="121"/>
        <v>13</v>
      </c>
      <c r="D348" s="2">
        <f t="shared" si="122"/>
        <v>48</v>
      </c>
      <c r="E348" s="2" cm="1">
        <f t="array" ref="E348">INDEX(Kalender,C348,D348)</f>
        <v>50</v>
      </c>
      <c r="F348" s="2">
        <f>COUNTIF(E$2:E348,E348)-1</f>
        <v>3</v>
      </c>
      <c r="G348" s="2" t="str" cm="1">
        <f t="array" ref="G348">IF(YEAR(B348)=N('Kalender-Kehrwoche'!$D$7),INDEX(Person,E348,1),"")&amp;";;;;;;;"</f>
        <v>Wohnung 3; Dritter; mal;sehen;;;;;;;</v>
      </c>
      <c r="H348" s="2" t="str" cm="1">
        <f t="array" ref="H348">TRIM(IFERROR(INDEX(J348:AC348,1,F348*3+1),""))&amp;" "</f>
        <v xml:space="preserve">sehen </v>
      </c>
      <c r="I348" s="2">
        <f t="shared" si="123"/>
        <v>10</v>
      </c>
      <c r="J348" s="2" t="str">
        <f t="shared" si="124"/>
        <v>Wohnung 3</v>
      </c>
      <c r="K348" s="2" t="str">
        <f t="shared" si="125"/>
        <v xml:space="preserve"> Dritter; mal;sehen;;;;;;;</v>
      </c>
      <c r="L348" s="2">
        <f t="shared" si="126"/>
        <v>9</v>
      </c>
      <c r="M348" s="2" t="str">
        <f t="shared" si="127"/>
        <v xml:space="preserve"> Dritter</v>
      </c>
      <c r="N348" s="2" t="str">
        <f t="shared" si="128"/>
        <v xml:space="preserve"> mal;sehen;;;;;;;</v>
      </c>
      <c r="O348" s="2">
        <f t="shared" si="129"/>
        <v>5</v>
      </c>
      <c r="P348" s="2" t="str">
        <f t="shared" si="130"/>
        <v xml:space="preserve"> mal</v>
      </c>
      <c r="Q348" s="2" t="str">
        <f t="shared" si="131"/>
        <v>sehen;;;;;;;</v>
      </c>
      <c r="R348" s="2">
        <f t="shared" si="132"/>
        <v>6</v>
      </c>
      <c r="S348" s="2" t="str">
        <f t="shared" si="133"/>
        <v>sehen</v>
      </c>
      <c r="T348" s="2" t="str">
        <f t="shared" si="134"/>
        <v>;;;;;;</v>
      </c>
      <c r="U348" s="2">
        <f t="shared" si="135"/>
        <v>1</v>
      </c>
      <c r="V348" s="2" t="str">
        <f t="shared" si="136"/>
        <v/>
      </c>
      <c r="W348" s="2" t="str">
        <f t="shared" si="137"/>
        <v>;;;;;</v>
      </c>
      <c r="X348" s="2">
        <f t="shared" si="138"/>
        <v>1</v>
      </c>
      <c r="Y348" s="2" t="str">
        <f t="shared" si="139"/>
        <v/>
      </c>
      <c r="Z348" s="2" t="str">
        <f t="shared" si="140"/>
        <v>;;;;</v>
      </c>
      <c r="AA348" s="2">
        <f t="shared" si="141"/>
        <v>1</v>
      </c>
      <c r="AB348" s="2" t="str">
        <f t="shared" si="142"/>
        <v/>
      </c>
      <c r="AC348" s="2" t="str">
        <f t="shared" si="143"/>
        <v>;;;</v>
      </c>
      <c r="AD348" s="2"/>
      <c r="AE348" s="2"/>
      <c r="AF348" s="2"/>
      <c r="AG348" s="2"/>
    </row>
    <row r="349" spans="1:33">
      <c r="A349" s="2">
        <v>348</v>
      </c>
      <c r="B349" s="61">
        <f t="shared" si="120"/>
        <v>44909</v>
      </c>
      <c r="C349" s="2">
        <f t="shared" si="121"/>
        <v>14</v>
      </c>
      <c r="D349" s="2">
        <f t="shared" si="122"/>
        <v>48</v>
      </c>
      <c r="E349" s="2" cm="1">
        <f t="array" ref="E349">INDEX(Kalender,C349,D349)</f>
        <v>50</v>
      </c>
      <c r="F349" s="2">
        <f>COUNTIF(E$2:E349,E349)-1</f>
        <v>4</v>
      </c>
      <c r="G349" s="2" t="str" cm="1">
        <f t="array" ref="G349">IF(YEAR(B349)=N('Kalender-Kehrwoche'!$D$7),INDEX(Person,E349,1),"")&amp;";;;;;;;"</f>
        <v>Wohnung 3; Dritter; mal;sehen;;;;;;;</v>
      </c>
      <c r="H349" s="2" t="str" cm="1">
        <f t="array" ref="H349">TRIM(IFERROR(INDEX(J349:AC349,1,F349*3+1),""))&amp;" "</f>
        <v xml:space="preserve"> </v>
      </c>
      <c r="I349" s="2">
        <f t="shared" si="123"/>
        <v>10</v>
      </c>
      <c r="J349" s="2" t="str">
        <f t="shared" si="124"/>
        <v>Wohnung 3</v>
      </c>
      <c r="K349" s="2" t="str">
        <f t="shared" si="125"/>
        <v xml:space="preserve"> Dritter; mal;sehen;;;;;;;</v>
      </c>
      <c r="L349" s="2">
        <f t="shared" si="126"/>
        <v>9</v>
      </c>
      <c r="M349" s="2" t="str">
        <f t="shared" si="127"/>
        <v xml:space="preserve"> Dritter</v>
      </c>
      <c r="N349" s="2" t="str">
        <f t="shared" si="128"/>
        <v xml:space="preserve"> mal;sehen;;;;;;;</v>
      </c>
      <c r="O349" s="2">
        <f t="shared" si="129"/>
        <v>5</v>
      </c>
      <c r="P349" s="2" t="str">
        <f t="shared" si="130"/>
        <v xml:space="preserve"> mal</v>
      </c>
      <c r="Q349" s="2" t="str">
        <f t="shared" si="131"/>
        <v>sehen;;;;;;;</v>
      </c>
      <c r="R349" s="2">
        <f t="shared" si="132"/>
        <v>6</v>
      </c>
      <c r="S349" s="2" t="str">
        <f t="shared" si="133"/>
        <v>sehen</v>
      </c>
      <c r="T349" s="2" t="str">
        <f t="shared" si="134"/>
        <v>;;;;;;</v>
      </c>
      <c r="U349" s="2">
        <f t="shared" si="135"/>
        <v>1</v>
      </c>
      <c r="V349" s="2" t="str">
        <f t="shared" si="136"/>
        <v/>
      </c>
      <c r="W349" s="2" t="str">
        <f t="shared" si="137"/>
        <v>;;;;;</v>
      </c>
      <c r="X349" s="2">
        <f t="shared" si="138"/>
        <v>1</v>
      </c>
      <c r="Y349" s="2" t="str">
        <f t="shared" si="139"/>
        <v/>
      </c>
      <c r="Z349" s="2" t="str">
        <f t="shared" si="140"/>
        <v>;;;;</v>
      </c>
      <c r="AA349" s="2">
        <f t="shared" si="141"/>
        <v>1</v>
      </c>
      <c r="AB349" s="2" t="str">
        <f t="shared" si="142"/>
        <v/>
      </c>
      <c r="AC349" s="2" t="str">
        <f t="shared" si="143"/>
        <v>;;;</v>
      </c>
      <c r="AD349" s="2"/>
      <c r="AE349" s="2"/>
      <c r="AF349" s="2"/>
      <c r="AG349" s="2"/>
    </row>
    <row r="350" spans="1:33">
      <c r="A350" s="2">
        <v>349</v>
      </c>
      <c r="B350" s="61">
        <f t="shared" si="120"/>
        <v>44910</v>
      </c>
      <c r="C350" s="2">
        <f t="shared" si="121"/>
        <v>15</v>
      </c>
      <c r="D350" s="2">
        <f t="shared" si="122"/>
        <v>48</v>
      </c>
      <c r="E350" s="2" cm="1">
        <f t="array" ref="E350">INDEX(Kalender,C350,D350)</f>
        <v>50</v>
      </c>
      <c r="F350" s="2">
        <f>COUNTIF(E$2:E350,E350)-1</f>
        <v>5</v>
      </c>
      <c r="G350" s="2" t="str" cm="1">
        <f t="array" ref="G350">IF(YEAR(B350)=N('Kalender-Kehrwoche'!$D$7),INDEX(Person,E350,1),"")&amp;";;;;;;;"</f>
        <v>Wohnung 3; Dritter; mal;sehen;;;;;;;</v>
      </c>
      <c r="H350" s="2" t="str" cm="1">
        <f t="array" ref="H350">TRIM(IFERROR(INDEX(J350:AC350,1,F350*3+1),""))&amp;" "</f>
        <v xml:space="preserve"> </v>
      </c>
      <c r="I350" s="2">
        <f t="shared" si="123"/>
        <v>10</v>
      </c>
      <c r="J350" s="2" t="str">
        <f t="shared" si="124"/>
        <v>Wohnung 3</v>
      </c>
      <c r="K350" s="2" t="str">
        <f t="shared" si="125"/>
        <v xml:space="preserve"> Dritter; mal;sehen;;;;;;;</v>
      </c>
      <c r="L350" s="2">
        <f t="shared" si="126"/>
        <v>9</v>
      </c>
      <c r="M350" s="2" t="str">
        <f t="shared" si="127"/>
        <v xml:space="preserve"> Dritter</v>
      </c>
      <c r="N350" s="2" t="str">
        <f t="shared" si="128"/>
        <v xml:space="preserve"> mal;sehen;;;;;;;</v>
      </c>
      <c r="O350" s="2">
        <f t="shared" si="129"/>
        <v>5</v>
      </c>
      <c r="P350" s="2" t="str">
        <f t="shared" si="130"/>
        <v xml:space="preserve"> mal</v>
      </c>
      <c r="Q350" s="2" t="str">
        <f t="shared" si="131"/>
        <v>sehen;;;;;;;</v>
      </c>
      <c r="R350" s="2">
        <f t="shared" si="132"/>
        <v>6</v>
      </c>
      <c r="S350" s="2" t="str">
        <f t="shared" si="133"/>
        <v>sehen</v>
      </c>
      <c r="T350" s="2" t="str">
        <f t="shared" si="134"/>
        <v>;;;;;;</v>
      </c>
      <c r="U350" s="2">
        <f t="shared" si="135"/>
        <v>1</v>
      </c>
      <c r="V350" s="2" t="str">
        <f t="shared" si="136"/>
        <v/>
      </c>
      <c r="W350" s="2" t="str">
        <f t="shared" si="137"/>
        <v>;;;;;</v>
      </c>
      <c r="X350" s="2">
        <f t="shared" si="138"/>
        <v>1</v>
      </c>
      <c r="Y350" s="2" t="str">
        <f t="shared" si="139"/>
        <v/>
      </c>
      <c r="Z350" s="2" t="str">
        <f t="shared" si="140"/>
        <v>;;;;</v>
      </c>
      <c r="AA350" s="2">
        <f t="shared" si="141"/>
        <v>1</v>
      </c>
      <c r="AB350" s="2" t="str">
        <f t="shared" si="142"/>
        <v/>
      </c>
      <c r="AC350" s="2" t="str">
        <f t="shared" si="143"/>
        <v>;;;</v>
      </c>
      <c r="AD350" s="2"/>
      <c r="AE350" s="2"/>
      <c r="AF350" s="2"/>
      <c r="AG350" s="2"/>
    </row>
    <row r="351" spans="1:33">
      <c r="A351" s="2">
        <v>350</v>
      </c>
      <c r="B351" s="61">
        <f t="shared" si="120"/>
        <v>44911</v>
      </c>
      <c r="C351" s="2">
        <f t="shared" si="121"/>
        <v>16</v>
      </c>
      <c r="D351" s="2">
        <f t="shared" si="122"/>
        <v>48</v>
      </c>
      <c r="E351" s="2" cm="1">
        <f t="array" ref="E351">INDEX(Kalender,C351,D351)</f>
        <v>50</v>
      </c>
      <c r="F351" s="2">
        <f>COUNTIF(E$2:E351,E351)-1</f>
        <v>6</v>
      </c>
      <c r="G351" s="2" t="str" cm="1">
        <f t="array" ref="G351">IF(YEAR(B351)=N('Kalender-Kehrwoche'!$D$7),INDEX(Person,E351,1),"")&amp;";;;;;;;"</f>
        <v>Wohnung 3; Dritter; mal;sehen;;;;;;;</v>
      </c>
      <c r="H351" s="2" t="str" cm="1">
        <f t="array" ref="H351">TRIM(IFERROR(INDEX(J351:AC351,1,F351*3+1),""))&amp;" "</f>
        <v xml:space="preserve"> </v>
      </c>
      <c r="I351" s="2">
        <f t="shared" si="123"/>
        <v>10</v>
      </c>
      <c r="J351" s="2" t="str">
        <f t="shared" si="124"/>
        <v>Wohnung 3</v>
      </c>
      <c r="K351" s="2" t="str">
        <f t="shared" si="125"/>
        <v xml:space="preserve"> Dritter; mal;sehen;;;;;;;</v>
      </c>
      <c r="L351" s="2">
        <f t="shared" si="126"/>
        <v>9</v>
      </c>
      <c r="M351" s="2" t="str">
        <f t="shared" si="127"/>
        <v xml:space="preserve"> Dritter</v>
      </c>
      <c r="N351" s="2" t="str">
        <f t="shared" si="128"/>
        <v xml:space="preserve"> mal;sehen;;;;;;;</v>
      </c>
      <c r="O351" s="2">
        <f t="shared" si="129"/>
        <v>5</v>
      </c>
      <c r="P351" s="2" t="str">
        <f t="shared" si="130"/>
        <v xml:space="preserve"> mal</v>
      </c>
      <c r="Q351" s="2" t="str">
        <f t="shared" si="131"/>
        <v>sehen;;;;;;;</v>
      </c>
      <c r="R351" s="2">
        <f t="shared" si="132"/>
        <v>6</v>
      </c>
      <c r="S351" s="2" t="str">
        <f t="shared" si="133"/>
        <v>sehen</v>
      </c>
      <c r="T351" s="2" t="str">
        <f t="shared" si="134"/>
        <v>;;;;;;</v>
      </c>
      <c r="U351" s="2">
        <f t="shared" si="135"/>
        <v>1</v>
      </c>
      <c r="V351" s="2" t="str">
        <f t="shared" si="136"/>
        <v/>
      </c>
      <c r="W351" s="2" t="str">
        <f t="shared" si="137"/>
        <v>;;;;;</v>
      </c>
      <c r="X351" s="2">
        <f t="shared" si="138"/>
        <v>1</v>
      </c>
      <c r="Y351" s="2" t="str">
        <f t="shared" si="139"/>
        <v/>
      </c>
      <c r="Z351" s="2" t="str">
        <f t="shared" si="140"/>
        <v>;;;;</v>
      </c>
      <c r="AA351" s="2">
        <f t="shared" si="141"/>
        <v>1</v>
      </c>
      <c r="AB351" s="2" t="str">
        <f t="shared" si="142"/>
        <v/>
      </c>
      <c r="AC351" s="2" t="str">
        <f t="shared" si="143"/>
        <v>;;;</v>
      </c>
      <c r="AD351" s="2"/>
      <c r="AE351" s="2"/>
      <c r="AF351" s="2"/>
      <c r="AG351" s="2"/>
    </row>
    <row r="352" spans="1:33">
      <c r="A352" s="2">
        <v>351</v>
      </c>
      <c r="B352" s="61">
        <f t="shared" si="120"/>
        <v>44912</v>
      </c>
      <c r="C352" s="2">
        <f t="shared" si="121"/>
        <v>17</v>
      </c>
      <c r="D352" s="2">
        <f t="shared" si="122"/>
        <v>48</v>
      </c>
      <c r="E352" s="2" cm="1">
        <f t="array" ref="E352">INDEX(Kalender,C352,D352)</f>
        <v>51</v>
      </c>
      <c r="F352" s="2">
        <f>COUNTIF(E$2:E352,E352)-1</f>
        <v>0</v>
      </c>
      <c r="G352" s="2" t="str" cm="1">
        <f t="array" ref="G352">IF(YEAR(B352)=N('Kalender-Kehrwoche'!$D$7),INDEX(Person,E352,1),"")&amp;";;;;;;;"</f>
        <v>WHG-01; Thomann; Gerhard;;;;;;;</v>
      </c>
      <c r="H352" s="2" t="str" cm="1">
        <f t="array" ref="H352">TRIM(IFERROR(INDEX(J352:AC352,1,F352*3+1),""))&amp;" "</f>
        <v xml:space="preserve">WHG-01 </v>
      </c>
      <c r="I352" s="2">
        <f t="shared" si="123"/>
        <v>7</v>
      </c>
      <c r="J352" s="2" t="str">
        <f t="shared" si="124"/>
        <v>WHG-01</v>
      </c>
      <c r="K352" s="2" t="str">
        <f t="shared" si="125"/>
        <v xml:space="preserve"> Thomann; Gerhard;;;;;;;</v>
      </c>
      <c r="L352" s="2">
        <f t="shared" si="126"/>
        <v>9</v>
      </c>
      <c r="M352" s="2" t="str">
        <f t="shared" si="127"/>
        <v xml:space="preserve"> Thomann</v>
      </c>
      <c r="N352" s="2" t="str">
        <f t="shared" si="128"/>
        <v xml:space="preserve"> Gerhard;;;;;;;</v>
      </c>
      <c r="O352" s="2">
        <f t="shared" si="129"/>
        <v>9</v>
      </c>
      <c r="P352" s="2" t="str">
        <f t="shared" si="130"/>
        <v xml:space="preserve"> Gerhard</v>
      </c>
      <c r="Q352" s="2" t="str">
        <f t="shared" si="131"/>
        <v>;;;;;;</v>
      </c>
      <c r="R352" s="2">
        <f t="shared" si="132"/>
        <v>1</v>
      </c>
      <c r="S352" s="2" t="str">
        <f t="shared" si="133"/>
        <v/>
      </c>
      <c r="T352" s="2" t="str">
        <f t="shared" si="134"/>
        <v>;;;;;</v>
      </c>
      <c r="U352" s="2">
        <f t="shared" si="135"/>
        <v>1</v>
      </c>
      <c r="V352" s="2" t="str">
        <f t="shared" si="136"/>
        <v/>
      </c>
      <c r="W352" s="2" t="str">
        <f t="shared" si="137"/>
        <v>;;;;</v>
      </c>
      <c r="X352" s="2">
        <f t="shared" si="138"/>
        <v>1</v>
      </c>
      <c r="Y352" s="2" t="str">
        <f t="shared" si="139"/>
        <v/>
      </c>
      <c r="Z352" s="2" t="str">
        <f t="shared" si="140"/>
        <v>;;;</v>
      </c>
      <c r="AA352" s="2">
        <f t="shared" si="141"/>
        <v>1</v>
      </c>
      <c r="AB352" s="2" t="str">
        <f t="shared" si="142"/>
        <v/>
      </c>
      <c r="AC352" s="2" t="str">
        <f t="shared" si="143"/>
        <v>;;</v>
      </c>
      <c r="AD352" s="2"/>
      <c r="AE352" s="2"/>
      <c r="AF352" s="2"/>
      <c r="AG352" s="2"/>
    </row>
    <row r="353" spans="1:33">
      <c r="A353" s="2">
        <v>352</v>
      </c>
      <c r="B353" s="61">
        <f t="shared" si="120"/>
        <v>44913</v>
      </c>
      <c r="C353" s="2">
        <f t="shared" si="121"/>
        <v>18</v>
      </c>
      <c r="D353" s="2">
        <f t="shared" si="122"/>
        <v>48</v>
      </c>
      <c r="E353" s="2" cm="1">
        <f t="array" ref="E353">INDEX(Kalender,C353,D353)</f>
        <v>51</v>
      </c>
      <c r="F353" s="2">
        <f>COUNTIF(E$2:E353,E353)-1</f>
        <v>1</v>
      </c>
      <c r="G353" s="2" t="str" cm="1">
        <f t="array" ref="G353">IF(YEAR(B353)=N('Kalender-Kehrwoche'!$D$7),INDEX(Person,E353,1),"")&amp;";;;;;;;"</f>
        <v>WHG-01; Thomann; Gerhard;;;;;;;</v>
      </c>
      <c r="H353" s="2" t="str" cm="1">
        <f t="array" ref="H353">TRIM(IFERROR(INDEX(J353:AC353,1,F353*3+1),""))&amp;" "</f>
        <v xml:space="preserve">Thomann </v>
      </c>
      <c r="I353" s="2">
        <f t="shared" si="123"/>
        <v>7</v>
      </c>
      <c r="J353" s="2" t="str">
        <f t="shared" si="124"/>
        <v>WHG-01</v>
      </c>
      <c r="K353" s="2" t="str">
        <f t="shared" si="125"/>
        <v xml:space="preserve"> Thomann; Gerhard;;;;;;;</v>
      </c>
      <c r="L353" s="2">
        <f t="shared" si="126"/>
        <v>9</v>
      </c>
      <c r="M353" s="2" t="str">
        <f t="shared" si="127"/>
        <v xml:space="preserve"> Thomann</v>
      </c>
      <c r="N353" s="2" t="str">
        <f t="shared" si="128"/>
        <v xml:space="preserve"> Gerhard;;;;;;;</v>
      </c>
      <c r="O353" s="2">
        <f t="shared" si="129"/>
        <v>9</v>
      </c>
      <c r="P353" s="2" t="str">
        <f t="shared" si="130"/>
        <v xml:space="preserve"> Gerhard</v>
      </c>
      <c r="Q353" s="2" t="str">
        <f t="shared" si="131"/>
        <v>;;;;;;</v>
      </c>
      <c r="R353" s="2">
        <f t="shared" si="132"/>
        <v>1</v>
      </c>
      <c r="S353" s="2" t="str">
        <f t="shared" si="133"/>
        <v/>
      </c>
      <c r="T353" s="2" t="str">
        <f t="shared" si="134"/>
        <v>;;;;;</v>
      </c>
      <c r="U353" s="2">
        <f t="shared" si="135"/>
        <v>1</v>
      </c>
      <c r="V353" s="2" t="str">
        <f t="shared" si="136"/>
        <v/>
      </c>
      <c r="W353" s="2" t="str">
        <f t="shared" si="137"/>
        <v>;;;;</v>
      </c>
      <c r="X353" s="2">
        <f t="shared" si="138"/>
        <v>1</v>
      </c>
      <c r="Y353" s="2" t="str">
        <f t="shared" si="139"/>
        <v/>
      </c>
      <c r="Z353" s="2" t="str">
        <f t="shared" si="140"/>
        <v>;;;</v>
      </c>
      <c r="AA353" s="2">
        <f t="shared" si="141"/>
        <v>1</v>
      </c>
      <c r="AB353" s="2" t="str">
        <f t="shared" si="142"/>
        <v/>
      </c>
      <c r="AC353" s="2" t="str">
        <f t="shared" si="143"/>
        <v>;;</v>
      </c>
      <c r="AD353" s="2"/>
      <c r="AE353" s="2"/>
      <c r="AF353" s="2"/>
      <c r="AG353" s="2"/>
    </row>
    <row r="354" spans="1:33">
      <c r="A354" s="2">
        <v>353</v>
      </c>
      <c r="B354" s="61">
        <f t="shared" si="120"/>
        <v>44914</v>
      </c>
      <c r="C354" s="2">
        <f t="shared" si="121"/>
        <v>19</v>
      </c>
      <c r="D354" s="2">
        <f t="shared" si="122"/>
        <v>48</v>
      </c>
      <c r="E354" s="2" cm="1">
        <f t="array" ref="E354">INDEX(Kalender,C354,D354)</f>
        <v>51</v>
      </c>
      <c r="F354" s="2">
        <f>COUNTIF(E$2:E354,E354)-1</f>
        <v>2</v>
      </c>
      <c r="G354" s="2" t="str" cm="1">
        <f t="array" ref="G354">IF(YEAR(B354)=N('Kalender-Kehrwoche'!$D$7),INDEX(Person,E354,1),"")&amp;";;;;;;;"</f>
        <v>WHG-01; Thomann; Gerhard;;;;;;;</v>
      </c>
      <c r="H354" s="2" t="str" cm="1">
        <f t="array" ref="H354">TRIM(IFERROR(INDEX(J354:AC354,1,F354*3+1),""))&amp;" "</f>
        <v xml:space="preserve">Gerhard </v>
      </c>
      <c r="I354" s="2">
        <f t="shared" si="123"/>
        <v>7</v>
      </c>
      <c r="J354" s="2" t="str">
        <f t="shared" si="124"/>
        <v>WHG-01</v>
      </c>
      <c r="K354" s="2" t="str">
        <f t="shared" si="125"/>
        <v xml:space="preserve"> Thomann; Gerhard;;;;;;;</v>
      </c>
      <c r="L354" s="2">
        <f t="shared" si="126"/>
        <v>9</v>
      </c>
      <c r="M354" s="2" t="str">
        <f t="shared" si="127"/>
        <v xml:space="preserve"> Thomann</v>
      </c>
      <c r="N354" s="2" t="str">
        <f t="shared" si="128"/>
        <v xml:space="preserve"> Gerhard;;;;;;;</v>
      </c>
      <c r="O354" s="2">
        <f t="shared" si="129"/>
        <v>9</v>
      </c>
      <c r="P354" s="2" t="str">
        <f t="shared" si="130"/>
        <v xml:space="preserve"> Gerhard</v>
      </c>
      <c r="Q354" s="2" t="str">
        <f t="shared" si="131"/>
        <v>;;;;;;</v>
      </c>
      <c r="R354" s="2">
        <f t="shared" si="132"/>
        <v>1</v>
      </c>
      <c r="S354" s="2" t="str">
        <f t="shared" si="133"/>
        <v/>
      </c>
      <c r="T354" s="2" t="str">
        <f t="shared" si="134"/>
        <v>;;;;;</v>
      </c>
      <c r="U354" s="2">
        <f t="shared" si="135"/>
        <v>1</v>
      </c>
      <c r="V354" s="2" t="str">
        <f t="shared" si="136"/>
        <v/>
      </c>
      <c r="W354" s="2" t="str">
        <f t="shared" si="137"/>
        <v>;;;;</v>
      </c>
      <c r="X354" s="2">
        <f t="shared" si="138"/>
        <v>1</v>
      </c>
      <c r="Y354" s="2" t="str">
        <f t="shared" si="139"/>
        <v/>
      </c>
      <c r="Z354" s="2" t="str">
        <f t="shared" si="140"/>
        <v>;;;</v>
      </c>
      <c r="AA354" s="2">
        <f t="shared" si="141"/>
        <v>1</v>
      </c>
      <c r="AB354" s="2" t="str">
        <f t="shared" si="142"/>
        <v/>
      </c>
      <c r="AC354" s="2" t="str">
        <f t="shared" si="143"/>
        <v>;;</v>
      </c>
      <c r="AD354" s="2"/>
      <c r="AE354" s="2"/>
      <c r="AF354" s="2"/>
      <c r="AG354" s="2"/>
    </row>
    <row r="355" spans="1:33">
      <c r="A355" s="2">
        <v>354</v>
      </c>
      <c r="B355" s="61">
        <f t="shared" si="120"/>
        <v>44915</v>
      </c>
      <c r="C355" s="2">
        <f t="shared" si="121"/>
        <v>20</v>
      </c>
      <c r="D355" s="2">
        <f t="shared" si="122"/>
        <v>48</v>
      </c>
      <c r="E355" s="2" cm="1">
        <f t="array" ref="E355">INDEX(Kalender,C355,D355)</f>
        <v>51</v>
      </c>
      <c r="F355" s="2">
        <f>COUNTIF(E$2:E355,E355)-1</f>
        <v>3</v>
      </c>
      <c r="G355" s="2" t="str" cm="1">
        <f t="array" ref="G355">IF(YEAR(B355)=N('Kalender-Kehrwoche'!$D$7),INDEX(Person,E355,1),"")&amp;";;;;;;;"</f>
        <v>WHG-01; Thomann; Gerhard;;;;;;;</v>
      </c>
      <c r="H355" s="2" t="str" cm="1">
        <f t="array" ref="H355">TRIM(IFERROR(INDEX(J355:AC355,1,F355*3+1),""))&amp;" "</f>
        <v xml:space="preserve"> </v>
      </c>
      <c r="I355" s="2">
        <f t="shared" si="123"/>
        <v>7</v>
      </c>
      <c r="J355" s="2" t="str">
        <f t="shared" si="124"/>
        <v>WHG-01</v>
      </c>
      <c r="K355" s="2" t="str">
        <f t="shared" si="125"/>
        <v xml:space="preserve"> Thomann; Gerhard;;;;;;;</v>
      </c>
      <c r="L355" s="2">
        <f t="shared" si="126"/>
        <v>9</v>
      </c>
      <c r="M355" s="2" t="str">
        <f t="shared" si="127"/>
        <v xml:space="preserve"> Thomann</v>
      </c>
      <c r="N355" s="2" t="str">
        <f t="shared" si="128"/>
        <v xml:space="preserve"> Gerhard;;;;;;;</v>
      </c>
      <c r="O355" s="2">
        <f t="shared" si="129"/>
        <v>9</v>
      </c>
      <c r="P355" s="2" t="str">
        <f t="shared" si="130"/>
        <v xml:space="preserve"> Gerhard</v>
      </c>
      <c r="Q355" s="2" t="str">
        <f t="shared" si="131"/>
        <v>;;;;;;</v>
      </c>
      <c r="R355" s="2">
        <f t="shared" si="132"/>
        <v>1</v>
      </c>
      <c r="S355" s="2" t="str">
        <f t="shared" si="133"/>
        <v/>
      </c>
      <c r="T355" s="2" t="str">
        <f t="shared" si="134"/>
        <v>;;;;;</v>
      </c>
      <c r="U355" s="2">
        <f t="shared" si="135"/>
        <v>1</v>
      </c>
      <c r="V355" s="2" t="str">
        <f t="shared" si="136"/>
        <v/>
      </c>
      <c r="W355" s="2" t="str">
        <f t="shared" si="137"/>
        <v>;;;;</v>
      </c>
      <c r="X355" s="2">
        <f t="shared" si="138"/>
        <v>1</v>
      </c>
      <c r="Y355" s="2" t="str">
        <f t="shared" si="139"/>
        <v/>
      </c>
      <c r="Z355" s="2" t="str">
        <f t="shared" si="140"/>
        <v>;;;</v>
      </c>
      <c r="AA355" s="2">
        <f t="shared" si="141"/>
        <v>1</v>
      </c>
      <c r="AB355" s="2" t="str">
        <f t="shared" si="142"/>
        <v/>
      </c>
      <c r="AC355" s="2" t="str">
        <f t="shared" si="143"/>
        <v>;;</v>
      </c>
      <c r="AD355" s="2"/>
      <c r="AE355" s="2"/>
      <c r="AF355" s="2"/>
      <c r="AG355" s="2"/>
    </row>
    <row r="356" spans="1:33">
      <c r="A356" s="2">
        <v>355</v>
      </c>
      <c r="B356" s="61">
        <f t="shared" si="120"/>
        <v>44916</v>
      </c>
      <c r="C356" s="2">
        <f t="shared" si="121"/>
        <v>21</v>
      </c>
      <c r="D356" s="2">
        <f t="shared" si="122"/>
        <v>48</v>
      </c>
      <c r="E356" s="2" cm="1">
        <f t="array" ref="E356">INDEX(Kalender,C356,D356)</f>
        <v>51</v>
      </c>
      <c r="F356" s="2">
        <f>COUNTIF(E$2:E356,E356)-1</f>
        <v>4</v>
      </c>
      <c r="G356" s="2" t="str" cm="1">
        <f t="array" ref="G356">IF(YEAR(B356)=N('Kalender-Kehrwoche'!$D$7),INDEX(Person,E356,1),"")&amp;";;;;;;;"</f>
        <v>WHG-01; Thomann; Gerhard;;;;;;;</v>
      </c>
      <c r="H356" s="2" t="str" cm="1">
        <f t="array" ref="H356">TRIM(IFERROR(INDEX(J356:AC356,1,F356*3+1),""))&amp;" "</f>
        <v xml:space="preserve"> </v>
      </c>
      <c r="I356" s="2">
        <f t="shared" si="123"/>
        <v>7</v>
      </c>
      <c r="J356" s="2" t="str">
        <f t="shared" si="124"/>
        <v>WHG-01</v>
      </c>
      <c r="K356" s="2" t="str">
        <f t="shared" si="125"/>
        <v xml:space="preserve"> Thomann; Gerhard;;;;;;;</v>
      </c>
      <c r="L356" s="2">
        <f t="shared" si="126"/>
        <v>9</v>
      </c>
      <c r="M356" s="2" t="str">
        <f t="shared" si="127"/>
        <v xml:space="preserve"> Thomann</v>
      </c>
      <c r="N356" s="2" t="str">
        <f t="shared" si="128"/>
        <v xml:space="preserve"> Gerhard;;;;;;;</v>
      </c>
      <c r="O356" s="2">
        <f t="shared" si="129"/>
        <v>9</v>
      </c>
      <c r="P356" s="2" t="str">
        <f t="shared" si="130"/>
        <v xml:space="preserve"> Gerhard</v>
      </c>
      <c r="Q356" s="2" t="str">
        <f t="shared" si="131"/>
        <v>;;;;;;</v>
      </c>
      <c r="R356" s="2">
        <f t="shared" si="132"/>
        <v>1</v>
      </c>
      <c r="S356" s="2" t="str">
        <f t="shared" si="133"/>
        <v/>
      </c>
      <c r="T356" s="2" t="str">
        <f t="shared" si="134"/>
        <v>;;;;;</v>
      </c>
      <c r="U356" s="2">
        <f t="shared" si="135"/>
        <v>1</v>
      </c>
      <c r="V356" s="2" t="str">
        <f t="shared" si="136"/>
        <v/>
      </c>
      <c r="W356" s="2" t="str">
        <f t="shared" si="137"/>
        <v>;;;;</v>
      </c>
      <c r="X356" s="2">
        <f t="shared" si="138"/>
        <v>1</v>
      </c>
      <c r="Y356" s="2" t="str">
        <f t="shared" si="139"/>
        <v/>
      </c>
      <c r="Z356" s="2" t="str">
        <f t="shared" si="140"/>
        <v>;;;</v>
      </c>
      <c r="AA356" s="2">
        <f t="shared" si="141"/>
        <v>1</v>
      </c>
      <c r="AB356" s="2" t="str">
        <f t="shared" si="142"/>
        <v/>
      </c>
      <c r="AC356" s="2" t="str">
        <f t="shared" si="143"/>
        <v>;;</v>
      </c>
      <c r="AD356" s="2"/>
      <c r="AE356" s="2"/>
      <c r="AF356" s="2"/>
      <c r="AG356" s="2"/>
    </row>
    <row r="357" spans="1:33">
      <c r="A357" s="2">
        <v>356</v>
      </c>
      <c r="B357" s="61">
        <f t="shared" si="120"/>
        <v>44917</v>
      </c>
      <c r="C357" s="2">
        <f t="shared" si="121"/>
        <v>22</v>
      </c>
      <c r="D357" s="2">
        <f t="shared" si="122"/>
        <v>48</v>
      </c>
      <c r="E357" s="2" cm="1">
        <f t="array" ref="E357">INDEX(Kalender,C357,D357)</f>
        <v>51</v>
      </c>
      <c r="F357" s="2">
        <f>COUNTIF(E$2:E357,E357)-1</f>
        <v>5</v>
      </c>
      <c r="G357" s="2" t="str" cm="1">
        <f t="array" ref="G357">IF(YEAR(B357)=N('Kalender-Kehrwoche'!$D$7),INDEX(Person,E357,1),"")&amp;";;;;;;;"</f>
        <v>WHG-01; Thomann; Gerhard;;;;;;;</v>
      </c>
      <c r="H357" s="2" t="str" cm="1">
        <f t="array" ref="H357">TRIM(IFERROR(INDEX(J357:AC357,1,F357*3+1),""))&amp;" "</f>
        <v xml:space="preserve"> </v>
      </c>
      <c r="I357" s="2">
        <f t="shared" si="123"/>
        <v>7</v>
      </c>
      <c r="J357" s="2" t="str">
        <f t="shared" si="124"/>
        <v>WHG-01</v>
      </c>
      <c r="K357" s="2" t="str">
        <f t="shared" si="125"/>
        <v xml:space="preserve"> Thomann; Gerhard;;;;;;;</v>
      </c>
      <c r="L357" s="2">
        <f t="shared" si="126"/>
        <v>9</v>
      </c>
      <c r="M357" s="2" t="str">
        <f t="shared" si="127"/>
        <v xml:space="preserve"> Thomann</v>
      </c>
      <c r="N357" s="2" t="str">
        <f t="shared" si="128"/>
        <v xml:space="preserve"> Gerhard;;;;;;;</v>
      </c>
      <c r="O357" s="2">
        <f t="shared" si="129"/>
        <v>9</v>
      </c>
      <c r="P357" s="2" t="str">
        <f t="shared" si="130"/>
        <v xml:space="preserve"> Gerhard</v>
      </c>
      <c r="Q357" s="2" t="str">
        <f t="shared" si="131"/>
        <v>;;;;;;</v>
      </c>
      <c r="R357" s="2">
        <f t="shared" si="132"/>
        <v>1</v>
      </c>
      <c r="S357" s="2" t="str">
        <f t="shared" si="133"/>
        <v/>
      </c>
      <c r="T357" s="2" t="str">
        <f t="shared" si="134"/>
        <v>;;;;;</v>
      </c>
      <c r="U357" s="2">
        <f t="shared" si="135"/>
        <v>1</v>
      </c>
      <c r="V357" s="2" t="str">
        <f t="shared" si="136"/>
        <v/>
      </c>
      <c r="W357" s="2" t="str">
        <f t="shared" si="137"/>
        <v>;;;;</v>
      </c>
      <c r="X357" s="2">
        <f t="shared" si="138"/>
        <v>1</v>
      </c>
      <c r="Y357" s="2" t="str">
        <f t="shared" si="139"/>
        <v/>
      </c>
      <c r="Z357" s="2" t="str">
        <f t="shared" si="140"/>
        <v>;;;</v>
      </c>
      <c r="AA357" s="2">
        <f t="shared" si="141"/>
        <v>1</v>
      </c>
      <c r="AB357" s="2" t="str">
        <f t="shared" si="142"/>
        <v/>
      </c>
      <c r="AC357" s="2" t="str">
        <f t="shared" si="143"/>
        <v>;;</v>
      </c>
      <c r="AD357" s="2"/>
      <c r="AE357" s="2"/>
      <c r="AF357" s="2"/>
      <c r="AG357" s="2"/>
    </row>
    <row r="358" spans="1:33">
      <c r="A358" s="2">
        <v>357</v>
      </c>
      <c r="B358" s="61">
        <f t="shared" si="120"/>
        <v>44918</v>
      </c>
      <c r="C358" s="2">
        <f t="shared" si="121"/>
        <v>23</v>
      </c>
      <c r="D358" s="2">
        <f t="shared" si="122"/>
        <v>48</v>
      </c>
      <c r="E358" s="2" cm="1">
        <f t="array" ref="E358">INDEX(Kalender,C358,D358)</f>
        <v>51</v>
      </c>
      <c r="F358" s="2">
        <f>COUNTIF(E$2:E358,E358)-1</f>
        <v>6</v>
      </c>
      <c r="G358" s="2" t="str" cm="1">
        <f t="array" ref="G358">IF(YEAR(B358)=N('Kalender-Kehrwoche'!$D$7),INDEX(Person,E358,1),"")&amp;";;;;;;;"</f>
        <v>WHG-01; Thomann; Gerhard;;;;;;;</v>
      </c>
      <c r="H358" s="2" t="str" cm="1">
        <f t="array" ref="H358">TRIM(IFERROR(INDEX(J358:AC358,1,F358*3+1),""))&amp;" "</f>
        <v xml:space="preserve"> </v>
      </c>
      <c r="I358" s="2">
        <f t="shared" si="123"/>
        <v>7</v>
      </c>
      <c r="J358" s="2" t="str">
        <f t="shared" si="124"/>
        <v>WHG-01</v>
      </c>
      <c r="K358" s="2" t="str">
        <f t="shared" si="125"/>
        <v xml:space="preserve"> Thomann; Gerhard;;;;;;;</v>
      </c>
      <c r="L358" s="2">
        <f t="shared" si="126"/>
        <v>9</v>
      </c>
      <c r="M358" s="2" t="str">
        <f t="shared" si="127"/>
        <v xml:space="preserve"> Thomann</v>
      </c>
      <c r="N358" s="2" t="str">
        <f t="shared" si="128"/>
        <v xml:space="preserve"> Gerhard;;;;;;;</v>
      </c>
      <c r="O358" s="2">
        <f t="shared" si="129"/>
        <v>9</v>
      </c>
      <c r="P358" s="2" t="str">
        <f t="shared" si="130"/>
        <v xml:space="preserve"> Gerhard</v>
      </c>
      <c r="Q358" s="2" t="str">
        <f t="shared" si="131"/>
        <v>;;;;;;</v>
      </c>
      <c r="R358" s="2">
        <f t="shared" si="132"/>
        <v>1</v>
      </c>
      <c r="S358" s="2" t="str">
        <f t="shared" si="133"/>
        <v/>
      </c>
      <c r="T358" s="2" t="str">
        <f t="shared" si="134"/>
        <v>;;;;;</v>
      </c>
      <c r="U358" s="2">
        <f t="shared" si="135"/>
        <v>1</v>
      </c>
      <c r="V358" s="2" t="str">
        <f t="shared" si="136"/>
        <v/>
      </c>
      <c r="W358" s="2" t="str">
        <f t="shared" si="137"/>
        <v>;;;;</v>
      </c>
      <c r="X358" s="2">
        <f t="shared" si="138"/>
        <v>1</v>
      </c>
      <c r="Y358" s="2" t="str">
        <f t="shared" si="139"/>
        <v/>
      </c>
      <c r="Z358" s="2" t="str">
        <f t="shared" si="140"/>
        <v>;;;</v>
      </c>
      <c r="AA358" s="2">
        <f t="shared" si="141"/>
        <v>1</v>
      </c>
      <c r="AB358" s="2" t="str">
        <f t="shared" si="142"/>
        <v/>
      </c>
      <c r="AC358" s="2" t="str">
        <f t="shared" si="143"/>
        <v>;;</v>
      </c>
      <c r="AD358" s="2"/>
      <c r="AE358" s="2"/>
      <c r="AF358" s="2"/>
      <c r="AG358" s="2"/>
    </row>
    <row r="359" spans="1:33">
      <c r="A359" s="2">
        <v>358</v>
      </c>
      <c r="B359" s="61">
        <f t="shared" si="120"/>
        <v>44919</v>
      </c>
      <c r="C359" s="2">
        <f t="shared" si="121"/>
        <v>24</v>
      </c>
      <c r="D359" s="2">
        <f t="shared" si="122"/>
        <v>48</v>
      </c>
      <c r="E359" s="2" cm="1">
        <f t="array" ref="E359">INDEX(Kalender,C359,D359)</f>
        <v>52</v>
      </c>
      <c r="F359" s="2">
        <f>COUNTIF(E$2:E359,E359)-1</f>
        <v>0</v>
      </c>
      <c r="G359" s="2" t="str" cm="1">
        <f t="array" ref="G359">IF(YEAR(B359)=N('Kalender-Kehrwoche'!$D$7),INDEX(Person,E359,1),"")&amp;";;;;;;;"</f>
        <v>Ingolf; Matys; Tel.: 0761; 881 4402;;;;;;;</v>
      </c>
      <c r="H359" s="2" t="str" cm="1">
        <f t="array" ref="H359">TRIM(IFERROR(INDEX(J359:AC359,1,F359*3+1),""))&amp;" "</f>
        <v xml:space="preserve">Ingolf </v>
      </c>
      <c r="I359" s="2">
        <f t="shared" si="123"/>
        <v>7</v>
      </c>
      <c r="J359" s="2" t="str">
        <f t="shared" si="124"/>
        <v>Ingolf</v>
      </c>
      <c r="K359" s="2" t="str">
        <f t="shared" si="125"/>
        <v xml:space="preserve"> Matys; Tel.: 0761; 881 4402;;;;;;;</v>
      </c>
      <c r="L359" s="2">
        <f t="shared" si="126"/>
        <v>7</v>
      </c>
      <c r="M359" s="2" t="str">
        <f t="shared" si="127"/>
        <v xml:space="preserve"> Matys</v>
      </c>
      <c r="N359" s="2" t="str">
        <f t="shared" si="128"/>
        <v xml:space="preserve"> Tel.: 0761; 881 4402;;;;;;;</v>
      </c>
      <c r="O359" s="2">
        <f t="shared" si="129"/>
        <v>12</v>
      </c>
      <c r="P359" s="2" t="str">
        <f t="shared" si="130"/>
        <v xml:space="preserve"> Tel.: 0761</v>
      </c>
      <c r="Q359" s="2" t="str">
        <f t="shared" si="131"/>
        <v xml:space="preserve"> 881 4402;;;;;;;</v>
      </c>
      <c r="R359" s="2">
        <f t="shared" si="132"/>
        <v>10</v>
      </c>
      <c r="S359" s="2" t="str">
        <f t="shared" si="133"/>
        <v xml:space="preserve"> 881 4402</v>
      </c>
      <c r="T359" s="2" t="str">
        <f t="shared" si="134"/>
        <v>;;;;;;</v>
      </c>
      <c r="U359" s="2">
        <f t="shared" si="135"/>
        <v>1</v>
      </c>
      <c r="V359" s="2" t="str">
        <f t="shared" si="136"/>
        <v/>
      </c>
      <c r="W359" s="2" t="str">
        <f t="shared" si="137"/>
        <v>;;;;;</v>
      </c>
      <c r="X359" s="2">
        <f t="shared" si="138"/>
        <v>1</v>
      </c>
      <c r="Y359" s="2" t="str">
        <f t="shared" si="139"/>
        <v/>
      </c>
      <c r="Z359" s="2" t="str">
        <f t="shared" si="140"/>
        <v>;;;;</v>
      </c>
      <c r="AA359" s="2">
        <f t="shared" si="141"/>
        <v>1</v>
      </c>
      <c r="AB359" s="2" t="str">
        <f t="shared" si="142"/>
        <v/>
      </c>
      <c r="AC359" s="2" t="str">
        <f t="shared" si="143"/>
        <v>;;;</v>
      </c>
      <c r="AD359" s="2"/>
      <c r="AE359" s="2"/>
      <c r="AF359" s="2"/>
      <c r="AG359" s="2"/>
    </row>
    <row r="360" spans="1:33">
      <c r="A360" s="2">
        <v>359</v>
      </c>
      <c r="B360" s="61">
        <f t="shared" si="120"/>
        <v>44920</v>
      </c>
      <c r="C360" s="2">
        <f t="shared" si="121"/>
        <v>25</v>
      </c>
      <c r="D360" s="2">
        <f t="shared" si="122"/>
        <v>48</v>
      </c>
      <c r="E360" s="2" cm="1">
        <f t="array" ref="E360">INDEX(Kalender,C360,D360)</f>
        <v>52</v>
      </c>
      <c r="F360" s="2">
        <f>COUNTIF(E$2:E360,E360)-1</f>
        <v>1</v>
      </c>
      <c r="G360" s="2" t="str" cm="1">
        <f t="array" ref="G360">IF(YEAR(B360)=N('Kalender-Kehrwoche'!$D$7),INDEX(Person,E360,1),"")&amp;";;;;;;;"</f>
        <v>Ingolf; Matys; Tel.: 0761; 881 4402;;;;;;;</v>
      </c>
      <c r="H360" s="2" t="str" cm="1">
        <f t="array" ref="H360">TRIM(IFERROR(INDEX(J360:AC360,1,F360*3+1),""))&amp;" "</f>
        <v xml:space="preserve">Matys </v>
      </c>
      <c r="I360" s="2">
        <f t="shared" si="123"/>
        <v>7</v>
      </c>
      <c r="J360" s="2" t="str">
        <f t="shared" si="124"/>
        <v>Ingolf</v>
      </c>
      <c r="K360" s="2" t="str">
        <f t="shared" si="125"/>
        <v xml:space="preserve"> Matys; Tel.: 0761; 881 4402;;;;;;;</v>
      </c>
      <c r="L360" s="2">
        <f t="shared" si="126"/>
        <v>7</v>
      </c>
      <c r="M360" s="2" t="str">
        <f t="shared" si="127"/>
        <v xml:space="preserve"> Matys</v>
      </c>
      <c r="N360" s="2" t="str">
        <f t="shared" si="128"/>
        <v xml:space="preserve"> Tel.: 0761; 881 4402;;;;;;;</v>
      </c>
      <c r="O360" s="2">
        <f t="shared" si="129"/>
        <v>12</v>
      </c>
      <c r="P360" s="2" t="str">
        <f t="shared" si="130"/>
        <v xml:space="preserve"> Tel.: 0761</v>
      </c>
      <c r="Q360" s="2" t="str">
        <f t="shared" si="131"/>
        <v xml:space="preserve"> 881 4402;;;;;;;</v>
      </c>
      <c r="R360" s="2">
        <f t="shared" si="132"/>
        <v>10</v>
      </c>
      <c r="S360" s="2" t="str">
        <f t="shared" si="133"/>
        <v xml:space="preserve"> 881 4402</v>
      </c>
      <c r="T360" s="2" t="str">
        <f t="shared" si="134"/>
        <v>;;;;;;</v>
      </c>
      <c r="U360" s="2">
        <f t="shared" si="135"/>
        <v>1</v>
      </c>
      <c r="V360" s="2" t="str">
        <f t="shared" si="136"/>
        <v/>
      </c>
      <c r="W360" s="2" t="str">
        <f t="shared" si="137"/>
        <v>;;;;;</v>
      </c>
      <c r="X360" s="2">
        <f t="shared" si="138"/>
        <v>1</v>
      </c>
      <c r="Y360" s="2" t="str">
        <f t="shared" si="139"/>
        <v/>
      </c>
      <c r="Z360" s="2" t="str">
        <f t="shared" si="140"/>
        <v>;;;;</v>
      </c>
      <c r="AA360" s="2">
        <f t="shared" si="141"/>
        <v>1</v>
      </c>
      <c r="AB360" s="2" t="str">
        <f t="shared" si="142"/>
        <v/>
      </c>
      <c r="AC360" s="2" t="str">
        <f t="shared" si="143"/>
        <v>;;;</v>
      </c>
      <c r="AD360" s="2"/>
      <c r="AE360" s="2"/>
      <c r="AF360" s="2"/>
      <c r="AG360" s="2"/>
    </row>
    <row r="361" spans="1:33">
      <c r="A361" s="2">
        <v>360</v>
      </c>
      <c r="B361" s="61">
        <f t="shared" si="120"/>
        <v>44921</v>
      </c>
      <c r="C361" s="2">
        <f t="shared" si="121"/>
        <v>26</v>
      </c>
      <c r="D361" s="2">
        <f t="shared" si="122"/>
        <v>48</v>
      </c>
      <c r="E361" s="2" cm="1">
        <f t="array" ref="E361">INDEX(Kalender,C361,D361)</f>
        <v>52</v>
      </c>
      <c r="F361" s="2">
        <f>COUNTIF(E$2:E361,E361)-1</f>
        <v>2</v>
      </c>
      <c r="G361" s="2" t="str" cm="1">
        <f t="array" ref="G361">IF(YEAR(B361)=N('Kalender-Kehrwoche'!$D$7),INDEX(Person,E361,1),"")&amp;";;;;;;;"</f>
        <v>Ingolf; Matys; Tel.: 0761; 881 4402;;;;;;;</v>
      </c>
      <c r="H361" s="2" t="str" cm="1">
        <f t="array" ref="H361">TRIM(IFERROR(INDEX(J361:AC361,1,F361*3+1),""))&amp;" "</f>
        <v xml:space="preserve">Tel.: 0761 </v>
      </c>
      <c r="I361" s="2">
        <f t="shared" si="123"/>
        <v>7</v>
      </c>
      <c r="J361" s="2" t="str">
        <f t="shared" si="124"/>
        <v>Ingolf</v>
      </c>
      <c r="K361" s="2" t="str">
        <f t="shared" si="125"/>
        <v xml:space="preserve"> Matys; Tel.: 0761; 881 4402;;;;;;;</v>
      </c>
      <c r="L361" s="2">
        <f t="shared" si="126"/>
        <v>7</v>
      </c>
      <c r="M361" s="2" t="str">
        <f t="shared" si="127"/>
        <v xml:space="preserve"> Matys</v>
      </c>
      <c r="N361" s="2" t="str">
        <f t="shared" si="128"/>
        <v xml:space="preserve"> Tel.: 0761; 881 4402;;;;;;;</v>
      </c>
      <c r="O361" s="2">
        <f t="shared" si="129"/>
        <v>12</v>
      </c>
      <c r="P361" s="2" t="str">
        <f t="shared" si="130"/>
        <v xml:space="preserve"> Tel.: 0761</v>
      </c>
      <c r="Q361" s="2" t="str">
        <f t="shared" si="131"/>
        <v xml:space="preserve"> 881 4402;;;;;;;</v>
      </c>
      <c r="R361" s="2">
        <f t="shared" si="132"/>
        <v>10</v>
      </c>
      <c r="S361" s="2" t="str">
        <f t="shared" si="133"/>
        <v xml:space="preserve"> 881 4402</v>
      </c>
      <c r="T361" s="2" t="str">
        <f t="shared" si="134"/>
        <v>;;;;;;</v>
      </c>
      <c r="U361" s="2">
        <f t="shared" si="135"/>
        <v>1</v>
      </c>
      <c r="V361" s="2" t="str">
        <f t="shared" si="136"/>
        <v/>
      </c>
      <c r="W361" s="2" t="str">
        <f t="shared" si="137"/>
        <v>;;;;;</v>
      </c>
      <c r="X361" s="2">
        <f t="shared" si="138"/>
        <v>1</v>
      </c>
      <c r="Y361" s="2" t="str">
        <f t="shared" si="139"/>
        <v/>
      </c>
      <c r="Z361" s="2" t="str">
        <f t="shared" si="140"/>
        <v>;;;;</v>
      </c>
      <c r="AA361" s="2">
        <f t="shared" si="141"/>
        <v>1</v>
      </c>
      <c r="AB361" s="2" t="str">
        <f t="shared" si="142"/>
        <v/>
      </c>
      <c r="AC361" s="2" t="str">
        <f t="shared" si="143"/>
        <v>;;;</v>
      </c>
      <c r="AD361" s="2"/>
      <c r="AE361" s="2"/>
      <c r="AF361" s="2"/>
      <c r="AG361" s="2"/>
    </row>
    <row r="362" spans="1:33">
      <c r="A362" s="2">
        <v>361</v>
      </c>
      <c r="B362" s="61">
        <f t="shared" si="120"/>
        <v>44922</v>
      </c>
      <c r="C362" s="2">
        <f t="shared" si="121"/>
        <v>27</v>
      </c>
      <c r="D362" s="2">
        <f t="shared" si="122"/>
        <v>48</v>
      </c>
      <c r="E362" s="2" cm="1">
        <f t="array" ref="E362">INDEX(Kalender,C362,D362)</f>
        <v>52</v>
      </c>
      <c r="F362" s="2">
        <f>COUNTIF(E$2:E362,E362)-1</f>
        <v>3</v>
      </c>
      <c r="G362" s="2" t="str" cm="1">
        <f t="array" ref="G362">IF(YEAR(B362)=N('Kalender-Kehrwoche'!$D$7),INDEX(Person,E362,1),"")&amp;";;;;;;;"</f>
        <v>Ingolf; Matys; Tel.: 0761; 881 4402;;;;;;;</v>
      </c>
      <c r="H362" s="2" t="str" cm="1">
        <f t="array" ref="H362">TRIM(IFERROR(INDEX(J362:AC362,1,F362*3+1),""))&amp;" "</f>
        <v xml:space="preserve">881 4402 </v>
      </c>
      <c r="I362" s="2">
        <f t="shared" si="123"/>
        <v>7</v>
      </c>
      <c r="J362" s="2" t="str">
        <f t="shared" si="124"/>
        <v>Ingolf</v>
      </c>
      <c r="K362" s="2" t="str">
        <f t="shared" si="125"/>
        <v xml:space="preserve"> Matys; Tel.: 0761; 881 4402;;;;;;;</v>
      </c>
      <c r="L362" s="2">
        <f t="shared" si="126"/>
        <v>7</v>
      </c>
      <c r="M362" s="2" t="str">
        <f t="shared" si="127"/>
        <v xml:space="preserve"> Matys</v>
      </c>
      <c r="N362" s="2" t="str">
        <f t="shared" si="128"/>
        <v xml:space="preserve"> Tel.: 0761; 881 4402;;;;;;;</v>
      </c>
      <c r="O362" s="2">
        <f t="shared" si="129"/>
        <v>12</v>
      </c>
      <c r="P362" s="2" t="str">
        <f t="shared" si="130"/>
        <v xml:space="preserve"> Tel.: 0761</v>
      </c>
      <c r="Q362" s="2" t="str">
        <f t="shared" si="131"/>
        <v xml:space="preserve"> 881 4402;;;;;;;</v>
      </c>
      <c r="R362" s="2">
        <f t="shared" si="132"/>
        <v>10</v>
      </c>
      <c r="S362" s="2" t="str">
        <f t="shared" si="133"/>
        <v xml:space="preserve"> 881 4402</v>
      </c>
      <c r="T362" s="2" t="str">
        <f t="shared" si="134"/>
        <v>;;;;;;</v>
      </c>
      <c r="U362" s="2">
        <f t="shared" si="135"/>
        <v>1</v>
      </c>
      <c r="V362" s="2" t="str">
        <f t="shared" si="136"/>
        <v/>
      </c>
      <c r="W362" s="2" t="str">
        <f t="shared" si="137"/>
        <v>;;;;;</v>
      </c>
      <c r="X362" s="2">
        <f t="shared" si="138"/>
        <v>1</v>
      </c>
      <c r="Y362" s="2" t="str">
        <f t="shared" si="139"/>
        <v/>
      </c>
      <c r="Z362" s="2" t="str">
        <f t="shared" si="140"/>
        <v>;;;;</v>
      </c>
      <c r="AA362" s="2">
        <f t="shared" si="141"/>
        <v>1</v>
      </c>
      <c r="AB362" s="2" t="str">
        <f t="shared" si="142"/>
        <v/>
      </c>
      <c r="AC362" s="2" t="str">
        <f t="shared" si="143"/>
        <v>;;;</v>
      </c>
      <c r="AD362" s="2"/>
      <c r="AE362" s="2"/>
      <c r="AF362" s="2"/>
      <c r="AG362" s="2"/>
    </row>
    <row r="363" spans="1:33">
      <c r="A363" s="2">
        <v>362</v>
      </c>
      <c r="B363" s="61">
        <f t="shared" si="120"/>
        <v>44923</v>
      </c>
      <c r="C363" s="2">
        <f t="shared" si="121"/>
        <v>28</v>
      </c>
      <c r="D363" s="2">
        <f t="shared" si="122"/>
        <v>48</v>
      </c>
      <c r="E363" s="2" cm="1">
        <f t="array" ref="E363">INDEX(Kalender,C363,D363)</f>
        <v>52</v>
      </c>
      <c r="F363" s="2">
        <f>COUNTIF(E$2:E363,E363)-1</f>
        <v>4</v>
      </c>
      <c r="G363" s="2" t="str" cm="1">
        <f t="array" ref="G363">IF(YEAR(B363)=N('Kalender-Kehrwoche'!$D$7),INDEX(Person,E363,1),"")&amp;";;;;;;;"</f>
        <v>Ingolf; Matys; Tel.: 0761; 881 4402;;;;;;;</v>
      </c>
      <c r="H363" s="2" t="str" cm="1">
        <f t="array" ref="H363">TRIM(IFERROR(INDEX(J363:AC363,1,F363*3+1),""))&amp;" "</f>
        <v xml:space="preserve"> </v>
      </c>
      <c r="I363" s="2">
        <f t="shared" si="123"/>
        <v>7</v>
      </c>
      <c r="J363" s="2" t="str">
        <f t="shared" si="124"/>
        <v>Ingolf</v>
      </c>
      <c r="K363" s="2" t="str">
        <f t="shared" si="125"/>
        <v xml:space="preserve"> Matys; Tel.: 0761; 881 4402;;;;;;;</v>
      </c>
      <c r="L363" s="2">
        <f t="shared" si="126"/>
        <v>7</v>
      </c>
      <c r="M363" s="2" t="str">
        <f t="shared" si="127"/>
        <v xml:space="preserve"> Matys</v>
      </c>
      <c r="N363" s="2" t="str">
        <f t="shared" si="128"/>
        <v xml:space="preserve"> Tel.: 0761; 881 4402;;;;;;;</v>
      </c>
      <c r="O363" s="2">
        <f t="shared" si="129"/>
        <v>12</v>
      </c>
      <c r="P363" s="2" t="str">
        <f t="shared" si="130"/>
        <v xml:space="preserve"> Tel.: 0761</v>
      </c>
      <c r="Q363" s="2" t="str">
        <f t="shared" si="131"/>
        <v xml:space="preserve"> 881 4402;;;;;;;</v>
      </c>
      <c r="R363" s="2">
        <f t="shared" si="132"/>
        <v>10</v>
      </c>
      <c r="S363" s="2" t="str">
        <f t="shared" si="133"/>
        <v xml:space="preserve"> 881 4402</v>
      </c>
      <c r="T363" s="2" t="str">
        <f t="shared" si="134"/>
        <v>;;;;;;</v>
      </c>
      <c r="U363" s="2">
        <f t="shared" si="135"/>
        <v>1</v>
      </c>
      <c r="V363" s="2" t="str">
        <f t="shared" si="136"/>
        <v/>
      </c>
      <c r="W363" s="2" t="str">
        <f t="shared" si="137"/>
        <v>;;;;;</v>
      </c>
      <c r="X363" s="2">
        <f t="shared" si="138"/>
        <v>1</v>
      </c>
      <c r="Y363" s="2" t="str">
        <f t="shared" si="139"/>
        <v/>
      </c>
      <c r="Z363" s="2" t="str">
        <f t="shared" si="140"/>
        <v>;;;;</v>
      </c>
      <c r="AA363" s="2">
        <f t="shared" si="141"/>
        <v>1</v>
      </c>
      <c r="AB363" s="2" t="str">
        <f t="shared" si="142"/>
        <v/>
      </c>
      <c r="AC363" s="2" t="str">
        <f t="shared" si="143"/>
        <v>;;;</v>
      </c>
      <c r="AD363" s="2"/>
      <c r="AE363" s="2"/>
      <c r="AF363" s="2"/>
      <c r="AG363" s="2"/>
    </row>
    <row r="364" spans="1:33">
      <c r="A364" s="2">
        <v>363</v>
      </c>
      <c r="B364" s="61">
        <f t="shared" si="120"/>
        <v>44924</v>
      </c>
      <c r="C364" s="2">
        <f t="shared" si="121"/>
        <v>29</v>
      </c>
      <c r="D364" s="2">
        <f t="shared" si="122"/>
        <v>48</v>
      </c>
      <c r="E364" s="2" cm="1">
        <f t="array" ref="E364">INDEX(Kalender,C364,D364)</f>
        <v>52</v>
      </c>
      <c r="F364" s="2">
        <f>COUNTIF(E$2:E364,E364)-1</f>
        <v>5</v>
      </c>
      <c r="G364" s="2" t="str" cm="1">
        <f t="array" ref="G364">IF(YEAR(B364)=N('Kalender-Kehrwoche'!$D$7),INDEX(Person,E364,1),"")&amp;";;;;;;;"</f>
        <v>Ingolf; Matys; Tel.: 0761; 881 4402;;;;;;;</v>
      </c>
      <c r="H364" s="2" t="str" cm="1">
        <f t="array" ref="H364">TRIM(IFERROR(INDEX(J364:AC364,1,F364*3+1),""))&amp;" "</f>
        <v xml:space="preserve"> </v>
      </c>
      <c r="I364" s="2">
        <f t="shared" si="123"/>
        <v>7</v>
      </c>
      <c r="J364" s="2" t="str">
        <f t="shared" si="124"/>
        <v>Ingolf</v>
      </c>
      <c r="K364" s="2" t="str">
        <f t="shared" si="125"/>
        <v xml:space="preserve"> Matys; Tel.: 0761; 881 4402;;;;;;;</v>
      </c>
      <c r="L364" s="2">
        <f t="shared" si="126"/>
        <v>7</v>
      </c>
      <c r="M364" s="2" t="str">
        <f t="shared" si="127"/>
        <v xml:space="preserve"> Matys</v>
      </c>
      <c r="N364" s="2" t="str">
        <f t="shared" si="128"/>
        <v xml:space="preserve"> Tel.: 0761; 881 4402;;;;;;;</v>
      </c>
      <c r="O364" s="2">
        <f t="shared" si="129"/>
        <v>12</v>
      </c>
      <c r="P364" s="2" t="str">
        <f t="shared" si="130"/>
        <v xml:space="preserve"> Tel.: 0761</v>
      </c>
      <c r="Q364" s="2" t="str">
        <f t="shared" si="131"/>
        <v xml:space="preserve"> 881 4402;;;;;;;</v>
      </c>
      <c r="R364" s="2">
        <f t="shared" si="132"/>
        <v>10</v>
      </c>
      <c r="S364" s="2" t="str">
        <f t="shared" si="133"/>
        <v xml:space="preserve"> 881 4402</v>
      </c>
      <c r="T364" s="2" t="str">
        <f t="shared" si="134"/>
        <v>;;;;;;</v>
      </c>
      <c r="U364" s="2">
        <f t="shared" si="135"/>
        <v>1</v>
      </c>
      <c r="V364" s="2" t="str">
        <f t="shared" si="136"/>
        <v/>
      </c>
      <c r="W364" s="2" t="str">
        <f t="shared" si="137"/>
        <v>;;;;;</v>
      </c>
      <c r="X364" s="2">
        <f t="shared" si="138"/>
        <v>1</v>
      </c>
      <c r="Y364" s="2" t="str">
        <f t="shared" si="139"/>
        <v/>
      </c>
      <c r="Z364" s="2" t="str">
        <f t="shared" si="140"/>
        <v>;;;;</v>
      </c>
      <c r="AA364" s="2">
        <f t="shared" si="141"/>
        <v>1</v>
      </c>
      <c r="AB364" s="2" t="str">
        <f t="shared" si="142"/>
        <v/>
      </c>
      <c r="AC364" s="2" t="str">
        <f t="shared" si="143"/>
        <v>;;;</v>
      </c>
      <c r="AD364" s="2"/>
      <c r="AE364" s="2"/>
      <c r="AF364" s="2"/>
      <c r="AG364" s="2"/>
    </row>
    <row r="365" spans="1:33">
      <c r="A365" s="2">
        <v>364</v>
      </c>
      <c r="B365" s="61">
        <f t="shared" si="120"/>
        <v>44925</v>
      </c>
      <c r="C365" s="2">
        <f t="shared" si="121"/>
        <v>30</v>
      </c>
      <c r="D365" s="2">
        <f t="shared" si="122"/>
        <v>48</v>
      </c>
      <c r="E365" s="2" cm="1">
        <f t="array" ref="E365">INDEX(Kalender,C365,D365)</f>
        <v>52</v>
      </c>
      <c r="F365" s="2">
        <f>COUNTIF(E$2:E365,E365)-1</f>
        <v>6</v>
      </c>
      <c r="G365" s="2" t="str" cm="1">
        <f t="array" ref="G365">IF(YEAR(B365)=N('Kalender-Kehrwoche'!$D$7),INDEX(Person,E365,1),"")&amp;";;;;;;;"</f>
        <v>Ingolf; Matys; Tel.: 0761; 881 4402;;;;;;;</v>
      </c>
      <c r="H365" s="2" t="str" cm="1">
        <f t="array" ref="H365">TRIM(IFERROR(INDEX(J365:AC365,1,F365*3+1),""))&amp;" "</f>
        <v xml:space="preserve"> </v>
      </c>
      <c r="I365" s="2">
        <f t="shared" si="123"/>
        <v>7</v>
      </c>
      <c r="J365" s="2" t="str">
        <f t="shared" si="124"/>
        <v>Ingolf</v>
      </c>
      <c r="K365" s="2" t="str">
        <f t="shared" si="125"/>
        <v xml:space="preserve"> Matys; Tel.: 0761; 881 4402;;;;;;;</v>
      </c>
      <c r="L365" s="2">
        <f t="shared" si="126"/>
        <v>7</v>
      </c>
      <c r="M365" s="2" t="str">
        <f t="shared" si="127"/>
        <v xml:space="preserve"> Matys</v>
      </c>
      <c r="N365" s="2" t="str">
        <f t="shared" si="128"/>
        <v xml:space="preserve"> Tel.: 0761; 881 4402;;;;;;;</v>
      </c>
      <c r="O365" s="2">
        <f t="shared" si="129"/>
        <v>12</v>
      </c>
      <c r="P365" s="2" t="str">
        <f t="shared" si="130"/>
        <v xml:space="preserve"> Tel.: 0761</v>
      </c>
      <c r="Q365" s="2" t="str">
        <f t="shared" si="131"/>
        <v xml:space="preserve"> 881 4402;;;;;;;</v>
      </c>
      <c r="R365" s="2">
        <f t="shared" si="132"/>
        <v>10</v>
      </c>
      <c r="S365" s="2" t="str">
        <f t="shared" si="133"/>
        <v xml:space="preserve"> 881 4402</v>
      </c>
      <c r="T365" s="2" t="str">
        <f t="shared" si="134"/>
        <v>;;;;;;</v>
      </c>
      <c r="U365" s="2">
        <f t="shared" si="135"/>
        <v>1</v>
      </c>
      <c r="V365" s="2" t="str">
        <f t="shared" si="136"/>
        <v/>
      </c>
      <c r="W365" s="2" t="str">
        <f t="shared" si="137"/>
        <v>;;;;;</v>
      </c>
      <c r="X365" s="2">
        <f t="shared" si="138"/>
        <v>1</v>
      </c>
      <c r="Y365" s="2" t="str">
        <f t="shared" si="139"/>
        <v/>
      </c>
      <c r="Z365" s="2" t="str">
        <f t="shared" si="140"/>
        <v>;;;;</v>
      </c>
      <c r="AA365" s="2">
        <f t="shared" si="141"/>
        <v>1</v>
      </c>
      <c r="AB365" s="2" t="str">
        <f t="shared" si="142"/>
        <v/>
      </c>
      <c r="AC365" s="2" t="str">
        <f t="shared" si="143"/>
        <v>;;;</v>
      </c>
      <c r="AD365" s="2"/>
      <c r="AE365" s="2"/>
      <c r="AF365" s="2"/>
      <c r="AG365" s="2"/>
    </row>
    <row r="366" spans="1:33">
      <c r="A366" s="2">
        <v>365</v>
      </c>
      <c r="B366" s="61">
        <f t="shared" si="120"/>
        <v>44926</v>
      </c>
      <c r="C366" s="2">
        <f t="shared" si="121"/>
        <v>31</v>
      </c>
      <c r="D366" s="2">
        <f t="shared" si="122"/>
        <v>48</v>
      </c>
      <c r="E366" s="2" cm="1">
        <f t="array" ref="E366">INDEX(Kalender,C366,D366)</f>
        <v>53</v>
      </c>
      <c r="F366" s="2">
        <f>COUNTIF(E$2:E366,E366)-1</f>
        <v>0</v>
      </c>
      <c r="G366" s="2" t="str" cm="1">
        <f t="array" ref="G366">IF(YEAR(B366)=N('Kalender-Kehrwoche'!$D$7),INDEX(Person,E366,1),"")&amp;";;;;;;;"</f>
        <v>Wohnung 3; Dritter; mal;sehen;;;;;;;</v>
      </c>
      <c r="H366" s="2" t="str" cm="1">
        <f t="array" ref="H366">TRIM(IFERROR(INDEX(J366:AC366,1,F366*3+1),""))&amp;" "</f>
        <v xml:space="preserve">Wohnung 3 </v>
      </c>
      <c r="I366" s="2">
        <f t="shared" si="123"/>
        <v>10</v>
      </c>
      <c r="J366" s="2" t="str">
        <f t="shared" si="124"/>
        <v>Wohnung 3</v>
      </c>
      <c r="K366" s="2" t="str">
        <f t="shared" si="125"/>
        <v xml:space="preserve"> Dritter; mal;sehen;;;;;;;</v>
      </c>
      <c r="L366" s="2">
        <f t="shared" si="126"/>
        <v>9</v>
      </c>
      <c r="M366" s="2" t="str">
        <f t="shared" si="127"/>
        <v xml:space="preserve"> Dritter</v>
      </c>
      <c r="N366" s="2" t="str">
        <f t="shared" si="128"/>
        <v xml:space="preserve"> mal;sehen;;;;;;;</v>
      </c>
      <c r="O366" s="2">
        <f t="shared" si="129"/>
        <v>5</v>
      </c>
      <c r="P366" s="2" t="str">
        <f t="shared" si="130"/>
        <v xml:space="preserve"> mal</v>
      </c>
      <c r="Q366" s="2" t="str">
        <f t="shared" si="131"/>
        <v>sehen;;;;;;;</v>
      </c>
      <c r="R366" s="2">
        <f t="shared" si="132"/>
        <v>6</v>
      </c>
      <c r="S366" s="2" t="str">
        <f t="shared" si="133"/>
        <v>sehen</v>
      </c>
      <c r="T366" s="2" t="str">
        <f t="shared" si="134"/>
        <v>;;;;;;</v>
      </c>
      <c r="U366" s="2">
        <f t="shared" si="135"/>
        <v>1</v>
      </c>
      <c r="V366" s="2" t="str">
        <f t="shared" si="136"/>
        <v/>
      </c>
      <c r="W366" s="2" t="str">
        <f t="shared" si="137"/>
        <v>;;;;;</v>
      </c>
      <c r="X366" s="2">
        <f t="shared" si="138"/>
        <v>1</v>
      </c>
      <c r="Y366" s="2" t="str">
        <f t="shared" si="139"/>
        <v/>
      </c>
      <c r="Z366" s="2" t="str">
        <f t="shared" si="140"/>
        <v>;;;;</v>
      </c>
      <c r="AA366" s="2">
        <f t="shared" si="141"/>
        <v>1</v>
      </c>
      <c r="AB366" s="2" t="str">
        <f t="shared" si="142"/>
        <v/>
      </c>
      <c r="AC366" s="2" t="str">
        <f t="shared" si="143"/>
        <v>;;;</v>
      </c>
      <c r="AD366" s="2"/>
      <c r="AE366" s="2"/>
      <c r="AF366" s="2"/>
      <c r="AG366" s="2"/>
    </row>
    <row r="367" spans="1:33">
      <c r="A367" s="2">
        <v>366</v>
      </c>
      <c r="B367" s="61">
        <f t="shared" si="120"/>
        <v>44927</v>
      </c>
      <c r="C367" s="2">
        <f t="shared" si="121"/>
        <v>1</v>
      </c>
      <c r="D367" s="2">
        <f t="shared" si="122"/>
        <v>4</v>
      </c>
      <c r="E367" s="2" cm="1">
        <f t="array" ref="E367">INDEX(Kalender,C367,D367)</f>
        <v>1</v>
      </c>
      <c r="F367" s="2">
        <f>COUNTIF(E$2:E367,E367)-1</f>
        <v>7</v>
      </c>
      <c r="G367" s="2" t="str" cm="1">
        <f t="array" ref="G367">IF(YEAR(B367)=N('Kalender-Kehrwoche'!$D$7),INDEX(Person,E367,1),"")&amp;";;;;;;;"</f>
        <v>;;;;;;;</v>
      </c>
      <c r="H367" s="2" t="str" cm="1">
        <f t="array" ref="H367">TRIM(IFERROR(INDEX(J367:AC367,1,F367*3+1),""))&amp;" "</f>
        <v xml:space="preserve"> </v>
      </c>
      <c r="I367" s="2">
        <f t="shared" si="123"/>
        <v>1</v>
      </c>
      <c r="J367" s="2" t="str">
        <f t="shared" si="124"/>
        <v/>
      </c>
      <c r="K367" s="2" t="str">
        <f t="shared" si="125"/>
        <v>;;;;;;</v>
      </c>
      <c r="L367" s="2">
        <f t="shared" si="126"/>
        <v>1</v>
      </c>
      <c r="M367" s="2" t="str">
        <f t="shared" si="127"/>
        <v/>
      </c>
      <c r="N367" s="2" t="str">
        <f t="shared" si="128"/>
        <v>;;;;;</v>
      </c>
      <c r="O367" s="2">
        <f t="shared" si="129"/>
        <v>1</v>
      </c>
      <c r="P367" s="2" t="str">
        <f t="shared" si="130"/>
        <v/>
      </c>
      <c r="Q367" s="2" t="str">
        <f t="shared" si="131"/>
        <v>;;;;</v>
      </c>
      <c r="R367" s="2">
        <f t="shared" si="132"/>
        <v>1</v>
      </c>
      <c r="S367" s="2" t="str">
        <f t="shared" si="133"/>
        <v/>
      </c>
      <c r="T367" s="2" t="str">
        <f t="shared" si="134"/>
        <v>;;;</v>
      </c>
      <c r="U367" s="2">
        <f t="shared" si="135"/>
        <v>1</v>
      </c>
      <c r="V367" s="2" t="str">
        <f t="shared" si="136"/>
        <v/>
      </c>
      <c r="W367" s="2" t="str">
        <f t="shared" si="137"/>
        <v>;;</v>
      </c>
      <c r="X367" s="2">
        <f t="shared" si="138"/>
        <v>1</v>
      </c>
      <c r="Y367" s="2" t="str">
        <f t="shared" si="139"/>
        <v/>
      </c>
      <c r="Z367" s="2" t="str">
        <f t="shared" si="140"/>
        <v>;</v>
      </c>
      <c r="AA367" s="2">
        <f t="shared" si="141"/>
        <v>1</v>
      </c>
      <c r="AB367" s="2" t="str">
        <f t="shared" si="142"/>
        <v/>
      </c>
      <c r="AC367" s="2" t="str">
        <f t="shared" si="143"/>
        <v/>
      </c>
      <c r="AD367" s="2"/>
      <c r="AE367" s="2"/>
      <c r="AF367" s="2"/>
      <c r="AG367" s="2"/>
    </row>
  </sheetData>
  <sheetProtection algorithmName="SHA-512" hashValue="GYLA2FmyaG9YKP4MJ56Yd9Ew5MVat5BNdvFTVbvd2YKFzu7GOx38rrH55j/ruW7MHdIQ1Pi/x+OGi5aWMfGZbQ==" saltValue="y1kR38YfFExASMhaOqvDfQ==" spinCount="100000" sheet="1" objects="1" scenarios="1"/>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42199C-87EE-46C7-B612-1B2CF5C13ECE}">
  <sheetPr codeName="Tabelle8">
    <tabColor rgb="FFFFFF00"/>
  </sheetPr>
  <dimension ref="A1:H22"/>
  <sheetViews>
    <sheetView workbookViewId="0">
      <selection activeCell="E27" sqref="E27"/>
    </sheetView>
  </sheetViews>
  <sheetFormatPr baseColWidth="10" defaultRowHeight="12.75"/>
  <cols>
    <col min="1" max="1" width="17.5703125" style="2" customWidth="1"/>
    <col min="2" max="2" width="9.85546875" style="2" customWidth="1"/>
    <col min="3" max="3" width="6.7109375" style="2" bestFit="1" customWidth="1"/>
    <col min="4" max="4" width="8.85546875" style="2" bestFit="1" customWidth="1"/>
    <col min="5" max="5" width="11.7109375" style="2" bestFit="1" customWidth="1"/>
    <col min="6" max="6" width="11.7109375" style="2" customWidth="1"/>
    <col min="7" max="7" width="13.85546875" style="2" bestFit="1" customWidth="1"/>
    <col min="8" max="8" width="22.85546875" style="2" bestFit="1" customWidth="1"/>
    <col min="9" max="16384" width="11.42578125" style="2"/>
  </cols>
  <sheetData>
    <row r="1" spans="1:8">
      <c r="A1" s="71">
        <f>DATE(JahrAktuell,1,1)</f>
        <v>44562</v>
      </c>
      <c r="B1" s="72"/>
      <c r="C1" s="73" t="s">
        <v>56</v>
      </c>
      <c r="D1" s="73" t="s">
        <v>57</v>
      </c>
      <c r="E1" s="73" t="s">
        <v>58</v>
      </c>
      <c r="F1" s="73" t="s">
        <v>78</v>
      </c>
      <c r="G1" s="73" t="s">
        <v>59</v>
      </c>
      <c r="H1" s="73" t="s">
        <v>60</v>
      </c>
    </row>
    <row r="2" spans="1:8">
      <c r="A2" s="74">
        <f>'Kalender-Kehrwoche'!D7</f>
        <v>2022</v>
      </c>
      <c r="B2" s="34"/>
      <c r="C2" s="34">
        <v>1</v>
      </c>
      <c r="D2" s="34">
        <v>1</v>
      </c>
      <c r="E2" s="34"/>
      <c r="F2" s="34"/>
      <c r="G2" s="71">
        <f>IF(ISBLANK(Tabelle13[[#This Row],[Offset 4A]]),IF(ISBLANK(Tabelle13[[#This Row],[Offset OS]]),DATE(JahrAktuell,Tabelle13[[#This Row],[Monat]],Tabelle13[[#This Row],[Tag]]),Ostersonntag+Tabelle13[[#This Row],[Offset OS]]),ErsterAdvent+Tabelle13[[#This Row],[Offset 4A]])</f>
        <v>44562</v>
      </c>
      <c r="H2" s="34" t="s">
        <v>61</v>
      </c>
    </row>
    <row r="3" spans="1:8">
      <c r="A3" s="71">
        <f>DATE(JahrAktuell,3,28)+MOD(24-MOD(JahrAktuell,19)*10.63,29)-MOD(TRUNC(JahrAktuell*5/4)+MOD(24-MOD(JahrAktuell,19)*10.63,29)+1,7)</f>
        <v>44668</v>
      </c>
      <c r="B3" s="72"/>
      <c r="C3" s="34">
        <v>6</v>
      </c>
      <c r="D3" s="34">
        <v>1</v>
      </c>
      <c r="E3" s="34"/>
      <c r="F3" s="34"/>
      <c r="G3" s="71">
        <f>IF(ISBLANK(Tabelle13[[#This Row],[Offset 4A]]),IF(ISBLANK(Tabelle13[[#This Row],[Offset OS]]),DATE(JahrAktuell,Tabelle13[[#This Row],[Monat]],Tabelle13[[#This Row],[Tag]]),Ostersonntag+Tabelle13[[#This Row],[Offset OS]]),ErsterAdvent+Tabelle13[[#This Row],[Offset 4A]])</f>
        <v>44567</v>
      </c>
      <c r="H3" s="72" t="s">
        <v>81</v>
      </c>
    </row>
    <row r="4" spans="1:8">
      <c r="A4" s="71">
        <f>DATE(JahrAktuell+1,1,1)-WEEKDAY(DATE(JahrAktuell+1,1,1),2)-28</f>
        <v>44892</v>
      </c>
      <c r="B4" s="34"/>
      <c r="C4" s="34">
        <v>8</v>
      </c>
      <c r="D4" s="34">
        <v>3</v>
      </c>
      <c r="E4" s="34"/>
      <c r="F4" s="34"/>
      <c r="G4" s="71">
        <f>IF(ISBLANK(Tabelle13[[#This Row],[Offset 4A]]),IF(ISBLANK(Tabelle13[[#This Row],[Offset OS]]),DATE(JahrAktuell,Tabelle13[[#This Row],[Monat]],Tabelle13[[#This Row],[Tag]]),Ostersonntag+Tabelle13[[#This Row],[Offset OS]]),ErsterAdvent+Tabelle13[[#This Row],[Offset 4A]])</f>
        <v>44628</v>
      </c>
      <c r="H4" s="34" t="s">
        <v>72</v>
      </c>
    </row>
    <row r="5" spans="1:8">
      <c r="A5" s="71"/>
      <c r="B5" s="34"/>
      <c r="C5" s="34"/>
      <c r="D5" s="34"/>
      <c r="E5" s="34">
        <v>-2</v>
      </c>
      <c r="F5" s="34"/>
      <c r="G5" s="71">
        <f>IF(ISBLANK(Tabelle13[[#This Row],[Offset 4A]]),IF(ISBLANK(Tabelle13[[#This Row],[Offset OS]]),DATE(JahrAktuell,Tabelle13[[#This Row],[Monat]],Tabelle13[[#This Row],[Tag]]),Ostersonntag+Tabelle13[[#This Row],[Offset OS]]),ErsterAdvent+Tabelle13[[#This Row],[Offset 4A]])</f>
        <v>44666</v>
      </c>
      <c r="H5" s="72" t="s">
        <v>62</v>
      </c>
    </row>
    <row r="6" spans="1:8">
      <c r="A6" s="34"/>
      <c r="B6" s="34"/>
      <c r="C6" s="34"/>
      <c r="D6" s="34"/>
      <c r="E6" s="34">
        <v>0</v>
      </c>
      <c r="F6" s="34"/>
      <c r="G6" s="71">
        <f>IF(ISBLANK(Tabelle13[[#This Row],[Offset 4A]]),IF(ISBLANK(Tabelle13[[#This Row],[Offset OS]]),DATE(JahrAktuell,Tabelle13[[#This Row],[Monat]],Tabelle13[[#This Row],[Tag]]),Ostersonntag+Tabelle13[[#This Row],[Offset OS]]),ErsterAdvent+Tabelle13[[#This Row],[Offset 4A]])</f>
        <v>44668</v>
      </c>
      <c r="H6" s="72" t="s">
        <v>63</v>
      </c>
    </row>
    <row r="7" spans="1:8">
      <c r="A7" s="34"/>
      <c r="B7" s="34"/>
      <c r="C7" s="34"/>
      <c r="D7" s="34"/>
      <c r="E7" s="34">
        <v>1</v>
      </c>
      <c r="F7" s="34"/>
      <c r="G7" s="71">
        <f>IF(ISBLANK(Tabelle13[[#This Row],[Offset 4A]]),IF(ISBLANK(Tabelle13[[#This Row],[Offset OS]]),DATE(JahrAktuell,Tabelle13[[#This Row],[Monat]],Tabelle13[[#This Row],[Tag]]),Ostersonntag+Tabelle13[[#This Row],[Offset OS]]),ErsterAdvent+Tabelle13[[#This Row],[Offset 4A]])</f>
        <v>44669</v>
      </c>
      <c r="H7" s="72" t="s">
        <v>64</v>
      </c>
    </row>
    <row r="8" spans="1:8">
      <c r="A8" s="34"/>
      <c r="B8" s="34"/>
      <c r="C8" s="34">
        <v>1</v>
      </c>
      <c r="D8" s="34">
        <v>5</v>
      </c>
      <c r="E8" s="34"/>
      <c r="F8" s="34"/>
      <c r="G8" s="71">
        <f>IF(ISBLANK(Tabelle13[[#This Row],[Offset 4A]]),IF(ISBLANK(Tabelle13[[#This Row],[Offset OS]]),DATE(JahrAktuell,Tabelle13[[#This Row],[Monat]],Tabelle13[[#This Row],[Tag]]),Ostersonntag+Tabelle13[[#This Row],[Offset OS]]),ErsterAdvent+Tabelle13[[#This Row],[Offset 4A]])</f>
        <v>44682</v>
      </c>
      <c r="H8" s="72" t="s">
        <v>82</v>
      </c>
    </row>
    <row r="9" spans="1:8">
      <c r="A9" s="34"/>
      <c r="B9" s="34"/>
      <c r="C9" s="34"/>
      <c r="D9" s="34"/>
      <c r="E9" s="34">
        <v>39</v>
      </c>
      <c r="F9" s="34"/>
      <c r="G9" s="71">
        <f>IF(ISBLANK(Tabelle13[[#This Row],[Offset 4A]]),IF(ISBLANK(Tabelle13[[#This Row],[Offset OS]]),DATE(JahrAktuell,Tabelle13[[#This Row],[Monat]],Tabelle13[[#This Row],[Tag]]),Ostersonntag+Tabelle13[[#This Row],[Offset OS]]),ErsterAdvent+Tabelle13[[#This Row],[Offset 4A]])</f>
        <v>44707</v>
      </c>
      <c r="H9" s="72" t="s">
        <v>65</v>
      </c>
    </row>
    <row r="10" spans="1:8">
      <c r="A10" s="34"/>
      <c r="B10" s="34"/>
      <c r="C10" s="34"/>
      <c r="D10" s="34"/>
      <c r="E10" s="34">
        <v>49</v>
      </c>
      <c r="F10" s="34"/>
      <c r="G10" s="71">
        <f>IF(ISBLANK(Tabelle13[[#This Row],[Offset 4A]]),IF(ISBLANK(Tabelle13[[#This Row],[Offset OS]]),DATE(JahrAktuell,Tabelle13[[#This Row],[Monat]],Tabelle13[[#This Row],[Tag]]),Ostersonntag+Tabelle13[[#This Row],[Offset OS]]),ErsterAdvent+Tabelle13[[#This Row],[Offset 4A]])</f>
        <v>44717</v>
      </c>
      <c r="H10" s="72" t="s">
        <v>66</v>
      </c>
    </row>
    <row r="11" spans="1:8">
      <c r="A11" s="34"/>
      <c r="B11" s="34"/>
      <c r="C11" s="34"/>
      <c r="D11" s="34"/>
      <c r="E11" s="34">
        <v>50</v>
      </c>
      <c r="F11" s="34"/>
      <c r="G11" s="71">
        <f>IF(ISBLANK(Tabelle13[[#This Row],[Offset 4A]]),IF(ISBLANK(Tabelle13[[#This Row],[Offset OS]]),DATE(JahrAktuell,Tabelle13[[#This Row],[Monat]],Tabelle13[[#This Row],[Tag]]),Ostersonntag+Tabelle13[[#This Row],[Offset OS]]),ErsterAdvent+Tabelle13[[#This Row],[Offset 4A]])</f>
        <v>44718</v>
      </c>
      <c r="H11" s="72" t="s">
        <v>67</v>
      </c>
    </row>
    <row r="12" spans="1:8">
      <c r="A12" s="34"/>
      <c r="B12" s="34"/>
      <c r="C12" s="34"/>
      <c r="D12" s="34"/>
      <c r="E12" s="34">
        <v>60</v>
      </c>
      <c r="F12" s="34"/>
      <c r="G12" s="71">
        <f>IF(ISBLANK(Tabelle13[[#This Row],[Offset 4A]]),IF(ISBLANK(Tabelle13[[#This Row],[Offset OS]]),DATE(JahrAktuell,Tabelle13[[#This Row],[Monat]],Tabelle13[[#This Row],[Tag]]),Ostersonntag+Tabelle13[[#This Row],[Offset OS]]),ErsterAdvent+Tabelle13[[#This Row],[Offset 4A]])</f>
        <v>44728</v>
      </c>
      <c r="H12" s="72" t="s">
        <v>68</v>
      </c>
    </row>
    <row r="13" spans="1:8">
      <c r="A13" s="34"/>
      <c r="B13" s="34"/>
      <c r="C13" s="34">
        <v>8</v>
      </c>
      <c r="D13" s="34">
        <v>8</v>
      </c>
      <c r="E13" s="34"/>
      <c r="F13" s="34"/>
      <c r="G13" s="71">
        <f>IF(ISBLANK(Tabelle13[[#This Row],[Offset 4A]]),IF(ISBLANK(Tabelle13[[#This Row],[Offset OS]]),DATE(JahrAktuell,Tabelle13[[#This Row],[Monat]],Tabelle13[[#This Row],[Tag]]),Ostersonntag+Tabelle13[[#This Row],[Offset OS]]),ErsterAdvent+Tabelle13[[#This Row],[Offset 4A]])</f>
        <v>44781</v>
      </c>
      <c r="H13" s="72" t="s">
        <v>73</v>
      </c>
    </row>
    <row r="14" spans="1:8">
      <c r="A14" s="34"/>
      <c r="B14" s="34"/>
      <c r="C14" s="34">
        <v>15</v>
      </c>
      <c r="D14" s="34">
        <v>8</v>
      </c>
      <c r="E14" s="34"/>
      <c r="F14" s="34"/>
      <c r="G14" s="71">
        <f>IF(ISBLANK(Tabelle13[[#This Row],[Offset 4A]]),IF(ISBLANK(Tabelle13[[#This Row],[Offset OS]]),DATE(JahrAktuell,Tabelle13[[#This Row],[Monat]],Tabelle13[[#This Row],[Tag]]),Ostersonntag+Tabelle13[[#This Row],[Offset OS]]),ErsterAdvent+Tabelle13[[#This Row],[Offset 4A]])</f>
        <v>44788</v>
      </c>
      <c r="H14" s="72" t="s">
        <v>74</v>
      </c>
    </row>
    <row r="15" spans="1:8">
      <c r="A15" s="34"/>
      <c r="B15" s="34"/>
      <c r="C15" s="34">
        <v>20</v>
      </c>
      <c r="D15" s="34">
        <v>9</v>
      </c>
      <c r="E15" s="34"/>
      <c r="F15" s="34"/>
      <c r="G15" s="71">
        <f>IF(ISBLANK(Tabelle13[[#This Row],[Offset 4A]]),IF(ISBLANK(Tabelle13[[#This Row],[Offset OS]]),DATE(JahrAktuell,Tabelle13[[#This Row],[Monat]],Tabelle13[[#This Row],[Tag]]),Ostersonntag+Tabelle13[[#This Row],[Offset OS]]),ErsterAdvent+Tabelle13[[#This Row],[Offset 4A]])</f>
        <v>44824</v>
      </c>
      <c r="H15" s="72" t="s">
        <v>75</v>
      </c>
    </row>
    <row r="16" spans="1:8">
      <c r="A16" s="34"/>
      <c r="B16" s="34"/>
      <c r="C16" s="34">
        <v>3</v>
      </c>
      <c r="D16" s="34">
        <v>10</v>
      </c>
      <c r="E16" s="34"/>
      <c r="F16" s="34"/>
      <c r="G16" s="71">
        <f>IF(ISBLANK(Tabelle13[[#This Row],[Offset 4A]]),IF(ISBLANK(Tabelle13[[#This Row],[Offset OS]]),DATE(JahrAktuell,Tabelle13[[#This Row],[Monat]],Tabelle13[[#This Row],[Tag]]),Ostersonntag+Tabelle13[[#This Row],[Offset OS]]),ErsterAdvent+Tabelle13[[#This Row],[Offset 4A]])</f>
        <v>44837</v>
      </c>
      <c r="H16" s="72" t="s">
        <v>83</v>
      </c>
    </row>
    <row r="17" spans="1:8">
      <c r="A17" s="34"/>
      <c r="B17" s="34"/>
      <c r="C17" s="34">
        <v>31</v>
      </c>
      <c r="D17" s="34">
        <v>10</v>
      </c>
      <c r="E17" s="34"/>
      <c r="F17" s="34"/>
      <c r="G17" s="71">
        <f>IF(ISBLANK(Tabelle13[[#This Row],[Offset 4A]]),IF(ISBLANK(Tabelle13[[#This Row],[Offset OS]]),DATE(JahrAktuell,Tabelle13[[#This Row],[Monat]],Tabelle13[[#This Row],[Tag]]),Ostersonntag+Tabelle13[[#This Row],[Offset OS]]),ErsterAdvent+Tabelle13[[#This Row],[Offset 4A]])</f>
        <v>44865</v>
      </c>
      <c r="H17" s="72" t="s">
        <v>76</v>
      </c>
    </row>
    <row r="18" spans="1:8">
      <c r="A18" s="34"/>
      <c r="B18" s="34"/>
      <c r="C18" s="34">
        <v>1</v>
      </c>
      <c r="D18" s="34">
        <v>11</v>
      </c>
      <c r="E18" s="34"/>
      <c r="F18" s="34"/>
      <c r="G18" s="71">
        <f>IF(ISBLANK(Tabelle13[[#This Row],[Offset 4A]]),IF(ISBLANK(Tabelle13[[#This Row],[Offset OS]]),DATE(JahrAktuell,Tabelle13[[#This Row],[Monat]],Tabelle13[[#This Row],[Tag]]),Ostersonntag+Tabelle13[[#This Row],[Offset OS]]),ErsterAdvent+Tabelle13[[#This Row],[Offset 4A]])</f>
        <v>44866</v>
      </c>
      <c r="H18" s="72" t="s">
        <v>69</v>
      </c>
    </row>
    <row r="19" spans="1:8">
      <c r="A19" s="34"/>
      <c r="B19" s="34"/>
      <c r="C19" s="34"/>
      <c r="D19" s="34"/>
      <c r="E19" s="34"/>
      <c r="F19" s="34">
        <v>-11</v>
      </c>
      <c r="G19" s="71">
        <f>IF(ISBLANK(Tabelle13[[#This Row],[Offset 4A]]),IF(ISBLANK(Tabelle13[[#This Row],[Offset OS]]),DATE(JahrAktuell,Tabelle13[[#This Row],[Monat]],Tabelle13[[#This Row],[Tag]]),Ostersonntag+Tabelle13[[#This Row],[Offset OS]]),ErsterAdvent+Tabelle13[[#This Row],[Offset 4A]])</f>
        <v>44881</v>
      </c>
      <c r="H19" s="72" t="s">
        <v>77</v>
      </c>
    </row>
    <row r="20" spans="1:8">
      <c r="A20" s="34"/>
      <c r="B20" s="34"/>
      <c r="C20" s="34">
        <v>25</v>
      </c>
      <c r="D20" s="34">
        <v>12</v>
      </c>
      <c r="E20" s="34"/>
      <c r="F20" s="34"/>
      <c r="G20" s="71">
        <f>IF(ISBLANK(Tabelle13[[#This Row],[Offset 4A]]),IF(ISBLANK(Tabelle13[[#This Row],[Offset OS]]),DATE(JahrAktuell,Tabelle13[[#This Row],[Monat]],Tabelle13[[#This Row],[Tag]]),Ostersonntag+Tabelle13[[#This Row],[Offset OS]]),ErsterAdvent+Tabelle13[[#This Row],[Offset 4A]])</f>
        <v>44920</v>
      </c>
      <c r="H20" s="72" t="s">
        <v>70</v>
      </c>
    </row>
    <row r="21" spans="1:8">
      <c r="C21" s="34">
        <v>26</v>
      </c>
      <c r="D21" s="34">
        <v>12</v>
      </c>
      <c r="E21" s="34"/>
      <c r="F21" s="34"/>
      <c r="G21" s="71">
        <f>IF(ISBLANK(Tabelle13[[#This Row],[Offset 4A]]),IF(ISBLANK(Tabelle13[[#This Row],[Offset OS]]),DATE(JahrAktuell,Tabelle13[[#This Row],[Monat]],Tabelle13[[#This Row],[Tag]]),Ostersonntag+Tabelle13[[#This Row],[Offset OS]]),ErsterAdvent+Tabelle13[[#This Row],[Offset 4A]])</f>
        <v>44921</v>
      </c>
      <c r="H21" s="72" t="s">
        <v>71</v>
      </c>
    </row>
    <row r="22" spans="1:8">
      <c r="C22" s="34"/>
      <c r="D22" s="34"/>
      <c r="E22" s="34"/>
      <c r="F22" s="34"/>
      <c r="G22" s="34"/>
      <c r="H22" s="34"/>
    </row>
  </sheetData>
  <sheetProtection algorithmName="SHA-512" hashValue="FtQNhd+hkrxk4TOhjKjQYYH5p1MctXg5iDNyPtuXzJD2pXciuh42BC5y2r/itqyBaw/JlKrcGvg/iPg6nyMLug==" saltValue="j76nQNo4ds4I06taW38Kcg==" spinCount="100000" sheet="1" objects="1" scenarios="1"/>
  <conditionalFormatting sqref="G2:G21">
    <cfRule type="duplicateValues" dxfId="0" priority="64"/>
  </conditionalFormatting>
  <pageMargins left="0.7" right="0.7" top="0.78740157499999996" bottom="0.78740157499999996" header="0.3" footer="0.3"/>
  <pageSetup paperSize="9" orientation="portrait" horizontalDpi="300" verticalDpi="300" r:id="rId1"/>
  <tableParts count="1">
    <tablePart r:id="rId2"/>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5</vt:i4>
      </vt:variant>
      <vt:variant>
        <vt:lpstr>Benannte Bereiche</vt:lpstr>
      </vt:variant>
      <vt:variant>
        <vt:i4>18</vt:i4>
      </vt:variant>
    </vt:vector>
  </HeadingPairs>
  <TitlesOfParts>
    <vt:vector size="23" baseType="lpstr">
      <vt:lpstr>Hinweise</vt:lpstr>
      <vt:lpstr>Texte</vt:lpstr>
      <vt:lpstr>Nutzer</vt:lpstr>
      <vt:lpstr>Feiertage</vt:lpstr>
      <vt:lpstr>Kalender-Kehrwoche</vt:lpstr>
      <vt:lpstr>BF</vt:lpstr>
      <vt:lpstr>BFA</vt:lpstr>
      <vt:lpstr>'Kalender-Kehrwoche'!Druckbereich</vt:lpstr>
      <vt:lpstr>ErsterAdvent</vt:lpstr>
      <vt:lpstr>Farbe</vt:lpstr>
      <vt:lpstr>FarbeZwei</vt:lpstr>
      <vt:lpstr>FT</vt:lpstr>
      <vt:lpstr>JahrAktuell</vt:lpstr>
      <vt:lpstr>Kalender</vt:lpstr>
      <vt:lpstr>Objekt</vt:lpstr>
      <vt:lpstr>OS</vt:lpstr>
      <vt:lpstr>Ostersonntag</vt:lpstr>
      <vt:lpstr>Pers</vt:lpstr>
      <vt:lpstr>Person</vt:lpstr>
      <vt:lpstr>TextNachTagImJahr</vt:lpstr>
      <vt:lpstr>Ueberschrift</vt:lpstr>
      <vt:lpstr>WT</vt:lpstr>
      <vt:lpstr>WTAuswahl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Kalender 2022</dc:title>
  <dc:creator>info@homepage-cms.de</dc:creator>
  <dc:description>Kalender Kehrwoche</dc:description>
  <cp:lastModifiedBy>Simon Thomann</cp:lastModifiedBy>
  <cp:lastPrinted>2021-12-25T16:05:51Z</cp:lastPrinted>
  <dcterms:created xsi:type="dcterms:W3CDTF">2012-06-04T17:05:14Z</dcterms:created>
  <dcterms:modified xsi:type="dcterms:W3CDTF">2023-12-12T08:11:21Z</dcterms:modified>
</cp:coreProperties>
</file>